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39" documentId="120_S{2AC9BD13-BADA-5192-A53E-5A8FF88502F6}" xr6:coauthVersionLast="47" xr6:coauthVersionMax="47" xr10:uidLastSave="{A1317290-10BC-43E8-A601-B763100FC67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<sst xmlns="http://schemas.openxmlformats.org/spreadsheetml/2006/main" count="180305" uniqueCount="39139">
  <si>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</si>
  <si>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</si>
  <si>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</si>
  <si>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</si>
  <si>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</si>
  <si>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</si>
  <si>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</si>
  <si>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</si>
  <si>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</si>
  <si>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</si>
  <si>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</si>
  <si>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</si>
  <si>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</si>
  <si>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</si>
  <si>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</si>
  <si>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</si>
  <si>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</si>
  <si>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</si>
  <si>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</si>
  <si>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</si>
  <si>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</si>
  <si>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</si>
  <si>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</si>
  <si>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</si>
  <si>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</si>
  <si>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</si>
  <si>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</si>
  <si>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</si>
  <si>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</si>
  <si>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</si>
  <si>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</si>
  <si>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</si>
  <si>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</si>
  <si>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</si>
  <si>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</si>
  <si>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</si>
  <si>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</si>
  <si>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</si>
  <si>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</si>
  <si>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</si>
  <si>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</si>
  <si>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</si>
  <si>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</si>
  <si>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</si>
  <si>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</si>
  <si>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</si>
  <si>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</si>
  <si>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</si>
  <si>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</si>
  <si>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</si>
  <si>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</si>
  <si>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</si>
  <si>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</si>
  <si>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</si>
  <si>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</si>
  <si>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</si>
  <si>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</si>
  <si>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</si>
  <si>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</si>
  <si>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</si>
  <si>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</si>
  <si>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</si>
  <si>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</si>
  <si>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</si>
  <si>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</si>
  <si>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</si>
  <si>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</si>
  <si>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</si>
  <si>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</si>
  <si>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</si>
  <si>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</si>
  <si>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</si>
  <si>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</si>
  <si>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</si>
  <si>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</si>
  <si>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</si>
  <si>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</si>
  <si>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</si>
  <si>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</si>
  <si>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</si>
  <si>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</si>
  <si>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</si>
  <si>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</si>
  <si>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</si>
  <si>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</si>
  <si>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</si>
  <si>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</si>
  <si>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</si>
  <si>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</si>
  <si>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</si>
  <si>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</si>
  <si>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</si>
  <si>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</si>
  <si>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</si>
  <si>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</si>
  <si>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</si>
  <si>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</si>
  <si>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</si>
  <si>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</si>
  <si>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</si>
  <si>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</si>
  <si>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</si>
  <si>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</si>
  <si>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</si>
  <si>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</si>
  <si>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</si>
  <si>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</si>
  <si>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</si>
  <si>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</si>
  <si>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</si>
  <si>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</si>
  <si>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</si>
  <si>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</si>
  <si>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</si>
  <si>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</si>
  <si>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</si>
  <si>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</si>
  <si>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</si>
  <si>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</si>
  <si>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</si>
  <si>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</si>
  <si>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</si>
  <si>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</si>
  <si>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</si>
  <si>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</si>
  <si>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</si>
  <si>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</si>
  <si>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</si>
  <si>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</si>
  <si>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</si>
  <si>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</si>
  <si>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</si>
  <si>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</si>
  <si>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</si>
  <si>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</si>
  <si>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</si>
  <si>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</si>
  <si>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</si>
  <si>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</si>
  <si>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</si>
  <si>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</si>
  <si>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</si>
  <si>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</si>
  <si>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</si>
  <si>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</si>
  <si>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</si>
  <si>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</si>
  <si>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</si>
  <si>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</si>
  <si>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</si>
  <si>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</si>
  <si>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</si>
  <si>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</si>
  <si>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</si>
  <si>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</si>
  <si>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</si>
  <si>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</si>
  <si>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</si>
  <si>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</si>
  <si>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</si>
  <si>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</si>
  <si>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</si>
  <si>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</si>
  <si>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</si>
  <si>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</si>
  <si>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</si>
  <si>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</si>
  <si>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</si>
  <si>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</si>
  <si>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</si>
  <si>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</si>
  <si>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</si>
  <si>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</si>
  <si>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</si>
  <si>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</si>
  <si>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</si>
  <si>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</si>
  <si>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</si>
  <si>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</si>
  <si>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</si>
  <si>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</si>
  <si>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</si>
  <si>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</si>
  <si>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</si>
  <si>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</si>
  <si>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</si>
  <si>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</si>
  <si>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</si>
  <si>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</si>
  <si>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</si>
  <si>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</si>
  <si>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</si>
  <si>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</si>
  <si>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</si>
  <si>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</si>
  <si>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</si>
  <si>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</si>
  <si>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</si>
  <si>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</si>
  <si>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</si>
  <si>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</si>
  <si>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</si>
  <si>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</si>
  <si>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</si>
  <si>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</si>
  <si>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</si>
  <si>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</si>
  <si>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</si>
  <si>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</si>
  <si>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</si>
  <si>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</si>
  <si>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</si>
  <si>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</si>
  <si>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</si>
  <si>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</si>
  <si>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</si>
  <si>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</si>
  <si>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</si>
  <si>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</si>
  <si>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</si>
  <si>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</si>
  <si>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</si>
  <si>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</si>
  <si>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</si>
  <si>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</si>
  <si>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</si>
  <si>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</si>
  <si>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</si>
  <si>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</si>
  <si>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</si>
  <si>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</si>
  <si>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</si>
  <si>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</si>
  <si>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</si>
  <si>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</si>
  <si>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</si>
  <si>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</si>
  <si>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</si>
  <si>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</si>
  <si>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</si>
  <si>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</si>
  <si>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</si>
  <si>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</si>
  <si>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</si>
  <si>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</si>
  <si>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</si>
  <si>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</si>
  <si>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</si>
  <si>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</si>
  <si>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</si>
  <si>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</si>
  <si>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</si>
  <si>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</si>
  <si>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</si>
  <si>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</si>
  <si>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</si>
  <si>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</si>
  <si>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</si>
  <si>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</si>
  <si>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</si>
  <si>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</si>
  <si>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</si>
  <si>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</si>
  <si>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</si>
  <si>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</si>
  <si>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</si>
  <si>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</si>
  <si>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</si>
  <si>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</si>
  <si>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</si>
  <si>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</si>
  <si>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</si>
  <si>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</si>
  <si>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</si>
  <si>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</si>
  <si>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</si>
  <si>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</si>
  <si>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</si>
  <si>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</si>
  <si>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</si>
  <si>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</si>
  <si>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</si>
  <si>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</si>
  <si>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</si>
  <si>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</si>
  <si>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</si>
  <si>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</si>
  <si>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</si>
  <si>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</si>
  <si>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</si>
  <si>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</si>
  <si>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</si>
  <si>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</si>
  <si>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</si>
  <si>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</si>
  <si>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</si>
  <si>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</si>
  <si>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</si>
  <si>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</si>
  <si>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</si>
  <si>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</si>
  <si>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</si>
  <si>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</si>
  <si>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</si>
  <si>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</si>
  <si>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</si>
  <si>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</si>
  <si>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</si>
  <si>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</si>
  <si>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</si>
  <si>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</si>
  <si>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</si>
  <si>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</si>
  <si>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</si>
  <si>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</si>
  <si>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</si>
  <si>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</si>
  <si>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</si>
  <si>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</si>
  <si>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</si>
  <si>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</si>
  <si>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</si>
  <si>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</si>
  <si>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</si>
  <si>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</si>
  <si>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</si>
  <si>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</si>
  <si>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</si>
  <si>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</si>
  <si>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</si>
  <si>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</si>
  <si>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</si>
  <si>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</si>
  <si>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</si>
  <si>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</si>
  <si>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</si>
  <si>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</si>
  <si>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</si>
  <si>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</si>
  <si>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</si>
  <si>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</si>
  <si>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</si>
  <si>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</si>
  <si>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</si>
  <si>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</si>
  <si>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</si>
  <si>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</si>
  <si>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</si>
  <si>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</si>
  <si>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</si>
  <si>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</si>
  <si>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</si>
  <si>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</si>
  <si>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</si>
  <si>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</si>
  <si>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</si>
  <si>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</si>
  <si>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</si>
  <si>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</si>
  <si>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</si>
  <si>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</si>
  <si>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</si>
  <si>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</si>
  <si>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</si>
  <si>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</si>
  <si>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</si>
  <si>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</si>
  <si>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</si>
  <si>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</si>
  <si>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</si>
  <si>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</si>
  <si>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</si>
  <si>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</si>
  <si>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</si>
  <si>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</si>
  <si>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</si>
  <si>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</si>
  <si>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</si>
  <si>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</si>
  <si>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</si>
  <si>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</si>
  <si>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</si>
  <si>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</si>
  <si>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</si>
  <si>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</si>
  <si>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</si>
  <si>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</si>
  <si>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</si>
  <si>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</si>
  <si>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</si>
  <si>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</si>
  <si>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</si>
  <si>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</si>
  <si>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</si>
  <si>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</si>
  <si>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</si>
  <si>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</si>
  <si>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</si>
  <si>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</si>
  <si>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</si>
  <si>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</si>
  <si>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</si>
  <si>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</si>
  <si>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</si>
  <si>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</si>
  <si>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</si>
  <si>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</si>
  <si>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</si>
  <si>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</si>
  <si>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</si>
  <si>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</si>
  <si>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</si>
  <si>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</si>
  <si>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</si>
  <si>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</si>
  <si>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</si>
  <si>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</si>
  <si>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</si>
  <si>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</si>
  <si>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</si>
  <si>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</si>
  <si>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</si>
  <si>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</si>
  <si>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</si>
  <si>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</si>
  <si>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</si>
  <si>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</si>
  <si>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</si>
  <si>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</si>
  <si>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</si>
  <si>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</si>
  <si>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</si>
  <si>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</si>
  <si>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</si>
  <si>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</si>
  <si>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</si>
  <si>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</si>
  <si>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</si>
  <si>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</si>
  <si>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</si>
  <si>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</si>
  <si>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</si>
  <si>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</si>
  <si>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</si>
  <si>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</si>
  <si>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</si>
  <si>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</si>
  <si>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</si>
  <si>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</si>
  <si>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</si>
  <si>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</si>
  <si>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</si>
  <si>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</si>
  <si>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</si>
  <si>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</si>
  <si>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</si>
  <si>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</si>
  <si>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</si>
  <si>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</si>
  <si>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</si>
  <si>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</si>
  <si>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</si>
  <si>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</si>
  <si>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</si>
  <si>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</si>
  <si>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</si>
  <si>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</si>
  <si>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</si>
  <si>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</si>
  <si>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</si>
  <si>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</si>
  <si>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</si>
  <si>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</si>
  <si>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</si>
  <si>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</si>
  <si>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</si>
  <si>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</si>
  <si>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</si>
  <si>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</si>
  <si>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</si>
  <si>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</si>
  <si>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</si>
  <si>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</si>
  <si>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</si>
  <si>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</si>
  <si>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</si>
  <si>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</si>
  <si>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</si>
  <si>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</si>
  <si>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</si>
  <si>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</si>
  <si>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</si>
  <si>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</si>
  <si>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</si>
  <si>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</si>
  <si>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</si>
  <si>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</si>
  <si>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</si>
  <si>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</si>
  <si>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</si>
  <si>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</si>
  <si>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</si>
  <si>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</si>
  <si>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</si>
  <si>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</si>
  <si>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</si>
  <si>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</si>
  <si>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</si>
  <si>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</si>
  <si>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</si>
  <si>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</si>
  <si>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</si>
  <si>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</si>
  <si>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</si>
  <si>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</si>
  <si>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</si>
  <si>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</si>
  <si>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</si>
  <si>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</si>
  <si>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</si>
  <si>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</si>
  <si>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</si>
  <si>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</si>
  <si>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</si>
  <si>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</si>
  <si>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</si>
  <si>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</si>
  <si>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</si>
  <si>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</si>
  <si>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</si>
  <si>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</si>
  <si>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</si>
  <si>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</si>
  <si>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</si>
  <si>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</si>
  <si>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</si>
  <si>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</si>
  <si>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</si>
  <si>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</si>
  <si>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</si>
  <si>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</si>
  <si>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</si>
  <si>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</si>
  <si>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</si>
  <si>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</si>
  <si>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</si>
  <si>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</si>
  <si>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</si>
  <si>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</si>
  <si>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</si>
  <si>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</si>
  <si>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</si>
  <si>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</si>
  <si>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</si>
  <si>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</si>
  <si>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</si>
  <si>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</si>
  <si>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</si>
  <si>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</si>
  <si>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</si>
  <si>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</si>
  <si>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</si>
  <si>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</si>
  <si>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</si>
  <si>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</si>
  <si>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</si>
  <si>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</si>
  <si>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</si>
  <si>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</si>
  <si>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</si>
  <si>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</si>
  <si>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</si>
  <si>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</si>
  <si>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</si>
  <si>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</si>
  <si>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</si>
  <si>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</si>
  <si>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</si>
  <si>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</si>
  <si>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</si>
  <si>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</si>
  <si>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</si>
  <si>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</si>
  <si>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</si>
  <si>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</si>
  <si>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</si>
  <si>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</si>
  <si>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</si>
  <si>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</si>
  <si>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</si>
  <si>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</si>
  <si>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</si>
  <si>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</si>
  <si>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</si>
  <si>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</si>
  <si>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</si>
  <si>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</si>
  <si>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</si>
  <si>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</si>
  <si>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</si>
  <si>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</si>
  <si>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</si>
  <si>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</si>
  <si>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</si>
  <si>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</si>
  <si>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</si>
  <si>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</si>
  <si>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</si>
  <si>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</si>
  <si>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</si>
  <si>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</si>
  <si>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</si>
  <si>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</si>
  <si>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</si>
  <si>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</si>
  <si>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</si>
  <si>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</si>
  <si>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</si>
  <si>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</si>
  <si>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</si>
  <si>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</si>
  <si>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</si>
  <si>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</si>
  <si>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</si>
  <si>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</si>
  <si>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</si>
  <si>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</si>
  <si>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</si>
  <si>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</si>
  <si>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</si>
  <si>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</si>
  <si>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</si>
  <si>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</si>
  <si>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</si>
  <si>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</si>
  <si>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</si>
  <si>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</si>
  <si>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</si>
  <si>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</si>
  <si>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</si>
  <si>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</si>
  <si>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</si>
  <si>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</si>
  <si>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</si>
  <si>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</si>
  <si>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</si>
  <si>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</si>
  <si>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</si>
  <si>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</si>
  <si>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</si>
  <si>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</si>
  <si>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</si>
  <si>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</si>
  <si>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</si>
  <si>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</si>
  <si>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</si>
  <si>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</si>
  <si>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</si>
  <si>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</si>
  <si>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</si>
  <si>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</si>
  <si>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</si>
  <si>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</si>
  <si>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</si>
  <si>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</si>
  <si>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</si>
  <si>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</si>
  <si>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</si>
  <si>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</si>
  <si>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</si>
  <si>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</si>
  <si>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</si>
  <si>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</si>
  <si>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</si>
  <si>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</si>
  <si>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</si>
  <si>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</si>
  <si>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</si>
  <si>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</si>
  <si>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</si>
  <si>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</si>
  <si>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</si>
  <si>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</si>
  <si>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</si>
  <si>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</si>
  <si>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</si>
  <si>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</si>
  <si>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</si>
  <si>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</si>
  <si>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</si>
  <si>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</si>
  <si>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</si>
  <si>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</si>
  <si>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</si>
  <si>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</si>
  <si>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</si>
  <si>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</si>
  <si>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</si>
  <si>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</si>
  <si>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</si>
  <si>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</si>
  <si>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</si>
  <si>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</si>
  <si>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</si>
  <si>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</si>
  <si>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</si>
  <si>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</si>
  <si>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</si>
  <si>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</si>
  <si>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</si>
  <si>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</si>
  <si>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</si>
  <si>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</si>
  <si>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</si>
  <si>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</si>
  <si>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</si>
  <si>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</si>
  <si>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</si>
  <si>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</si>
  <si>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</si>
  <si>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</si>
  <si>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</si>
  <si>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</si>
  <si>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</si>
  <si>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</si>
  <si>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</si>
  <si>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</si>
  <si>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</si>
  <si>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</si>
  <si>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</si>
  <si>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</si>
  <si>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</si>
  <si>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</si>
  <si>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</si>
  <si>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</si>
  <si>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</si>
  <si>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</si>
  <si>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</si>
  <si>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</si>
  <si>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</si>
  <si>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</si>
  <si>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</si>
  <si>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</si>
  <si>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</si>
  <si>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</si>
  <si>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</si>
  <si>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</si>
  <si>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</si>
  <si>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</si>
  <si>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</si>
  <si>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</si>
  <si>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</si>
  <si>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</si>
  <si>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</si>
  <si>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</si>
  <si>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</si>
  <si>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</si>
  <si>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</si>
  <si>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</si>
  <si>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</si>
  <si>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</si>
  <si>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</si>
  <si>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</si>
  <si>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</si>
  <si>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</si>
  <si>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</si>
  <si>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</si>
  <si>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</si>
  <si>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</si>
  <si>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</si>
  <si>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</si>
  <si>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</si>
  <si>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</si>
  <si>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</si>
  <si>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</si>
  <si>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</si>
  <si>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</si>
  <si>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</si>
  <si>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</si>
  <si>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</si>
  <si>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</si>
  <si>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</si>
  <si>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</si>
  <si>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</si>
  <si>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</si>
  <si>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</si>
  <si>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</si>
  <si>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</si>
  <si>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</si>
  <si>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</si>
  <si>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</si>
  <si>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</si>
  <si>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</si>
  <si>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</si>
  <si>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</si>
  <si>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</si>
  <si>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</si>
  <si>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</si>
  <si>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</si>
  <si>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</si>
  <si>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</si>
  <si>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</si>
  <si>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</si>
  <si>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</si>
  <si>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</si>
  <si>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</si>
  <si>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</si>
  <si>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</si>
  <si>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</si>
  <si>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</si>
  <si>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</si>
  <si>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</si>
  <si>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</si>
  <si>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</si>
  <si>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</si>
  <si>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</si>
  <si>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</si>
  <si>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</si>
  <si>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</si>
  <si>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</si>
  <si>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</si>
  <si>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</si>
  <si>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</si>
  <si>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</si>
  <si>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</si>
  <si>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</si>
  <si>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</si>
  <si>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</si>
  <si>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</si>
  <si>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</si>
  <si>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</si>
  <si>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</si>
  <si>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</si>
  <si>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</si>
  <si>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</si>
  <si>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</si>
  <si>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</si>
  <si>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</si>
  <si>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</si>
  <si>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</si>
  <si>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</si>
  <si>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</si>
  <si>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</si>
  <si>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</si>
  <si>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</si>
  <si>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</si>
  <si>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</si>
  <si>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</si>
  <si>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</si>
  <si>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</si>
  <si>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</si>
  <si>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</si>
  <si>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</si>
  <si>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</si>
  <si>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</si>
  <si>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</si>
  <si>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</si>
  <si>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</si>
  <si>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</si>
  <si>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</si>
  <si>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</si>
  <si>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</si>
  <si>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</si>
  <si>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</si>
  <si>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</si>
  <si>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</si>
  <si>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</si>
  <si>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</si>
  <si>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</si>
  <si>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</si>
  <si>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</si>
  <si>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</si>
  <si>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</si>
  <si>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</si>
  <si>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</si>
  <si>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</si>
  <si>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</si>
  <si>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</si>
  <si>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</si>
  <si>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</si>
  <si>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</si>
  <si>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</si>
  <si>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</si>
  <si>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</si>
  <si>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</si>
  <si>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</si>
  <si>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</si>
  <si>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</si>
  <si>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</si>
  <si>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</si>
  <si>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</si>
  <si>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</si>
  <si>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</si>
  <si>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</si>
  <si>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</si>
  <si>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</si>
  <si>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</si>
  <si>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</si>
  <si>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</si>
  <si>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</si>
  <si>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</si>
  <si>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</si>
  <si>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</si>
  <si>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</si>
  <si>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</si>
  <si>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</si>
  <si>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</si>
  <si>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</si>
  <si>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</si>
  <si>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</si>
  <si>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</si>
  <si>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</si>
  <si>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</si>
  <si>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</si>
  <si>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</si>
  <si>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</si>
  <si>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</si>
  <si>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</si>
  <si>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</si>
  <si>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</si>
  <si>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</si>
  <si>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</si>
  <si>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</si>
  <si>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</si>
  <si>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</si>
  <si>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</si>
  <si>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</si>
  <si>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</si>
  <si>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</si>
  <si>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</si>
  <si>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</si>
  <si>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</si>
  <si>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</si>
  <si>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</si>
  <si>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</si>
  <si>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</si>
  <si>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</si>
  <si>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</si>
  <si>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</si>
  <si>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</si>
  <si>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</si>
  <si>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</si>
  <si>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</si>
  <si>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</si>
  <si>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</si>
  <si>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</si>
  <si>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</si>
  <si>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</si>
  <si>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</si>
  <si>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</si>
  <si>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</si>
  <si>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</si>
  <si>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</si>
  <si>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</si>
  <si>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</si>
  <si>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</si>
  <si>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</si>
  <si>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</si>
  <si>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</si>
  <si>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</si>
  <si>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</si>
  <si>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</si>
  <si>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</si>
  <si>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</si>
  <si>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</si>
  <si>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</si>
  <si>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</si>
  <si>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</si>
  <si>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</si>
  <si>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</si>
  <si>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</si>
  <si>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</si>
  <si>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</si>
  <si>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</si>
  <si>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</si>
  <si>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</si>
  <si>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</si>
  <si>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</si>
  <si>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</si>
  <si>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</si>
  <si>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</si>
  <si>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</si>
  <si>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</si>
  <si>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</si>
  <si>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</si>
  <si>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</si>
  <si>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</si>
  <si>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</si>
  <si>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</si>
  <si>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</si>
  <si>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</si>
  <si>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</si>
  <si>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</si>
  <si>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</si>
  <si>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</si>
  <si>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</si>
  <si>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</si>
  <si>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</si>
  <si>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</si>
  <si>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</si>
  <si>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</si>
  <si>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</si>
  <si>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</si>
  <si>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</si>
  <si>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</si>
  <si>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</si>
  <si>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</si>
  <si>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</si>
  <si>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</si>
  <si>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</si>
  <si>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</si>
  <si>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</si>
  <si>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</si>
  <si>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</si>
  <si>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</si>
  <si>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</si>
  <si>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</si>
  <si>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</si>
  <si>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</si>
  <si>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</si>
  <si>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</si>
  <si>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</si>
  <si>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</si>
  <si>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</si>
  <si>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</si>
  <si>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</si>
  <si>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</si>
  <si>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</si>
  <si>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</si>
  <si>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</si>
  <si>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</si>
  <si>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</si>
  <si>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</si>
  <si>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</si>
  <si>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</si>
  <si>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</si>
  <si>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</si>
  <si>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</si>
  <si>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</si>
  <si>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</si>
  <si>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</si>
  <si>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</si>
  <si>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</si>
  <si>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</si>
  <si>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</si>
  <si>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</si>
  <si>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</si>
  <si>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</si>
  <si>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</si>
  <si>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</si>
  <si>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</si>
  <si>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</si>
  <si>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</si>
  <si>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</si>
  <si>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</si>
  <si>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</si>
  <si>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</si>
  <si>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</si>
  <si>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</si>
  <si>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</si>
  <si>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</si>
  <si>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</si>
  <si>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</si>
  <si>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</si>
  <si>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</si>
  <si>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</si>
  <si>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</si>
  <si>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</si>
  <si>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</si>
  <si>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</si>
  <si>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</si>
  <si>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</si>
  <si>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</si>
  <si>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</si>
  <si>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</si>
  <si>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</si>
  <si>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</si>
  <si>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</si>
  <si>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</si>
  <si>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</si>
  <si>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</si>
  <si>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</si>
  <si>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</si>
  <si>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</si>
  <si>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</si>
  <si>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</si>
  <si>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</si>
  <si>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</si>
  <si>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</si>
  <si>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</si>
  <si>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</si>
  <si>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</si>
  <si>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</si>
  <si>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</si>
  <si>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</si>
  <si>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</si>
  <si>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</si>
  <si>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</si>
  <si>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</si>
  <si>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</si>
  <si>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</si>
  <si>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</si>
  <si>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</si>
  <si>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</si>
  <si>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</si>
  <si>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</si>
  <si>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</si>
  <si>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</si>
  <si>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</si>
  <si>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</si>
  <si>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</si>
  <si>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</si>
  <si>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</si>
  <si>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</si>
  <si>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</si>
  <si>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</si>
  <si>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</si>
  <si>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</si>
  <si>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</si>
  <si>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</si>
  <si>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</si>
  <si>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</si>
  <si>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</si>
  <si>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</si>
  <si>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</si>
  <si>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</si>
  <si>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</si>
  <si>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</si>
  <si>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</si>
  <si>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</si>
  <si>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</si>
  <si>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</si>
  <si>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</si>
  <si>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</si>
  <si>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</si>
  <si>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</si>
  <si>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</si>
  <si>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</si>
  <si>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</si>
  <si>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</si>
  <si>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</si>
  <si>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</si>
  <si>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</si>
  <si>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</si>
  <si>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</si>
  <si>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</si>
  <si>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</si>
  <si>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</si>
  <si>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</si>
  <si>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</si>
  <si>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</si>
  <si>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</si>
  <si>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</si>
  <si>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</si>
  <si>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</si>
  <si>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</si>
  <si>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</si>
  <si>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</si>
  <si>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</si>
  <si>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</si>
  <si>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</si>
  <si>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</si>
  <si>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</si>
  <si>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</si>
  <si>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</si>
  <si>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</si>
  <si>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</si>
  <si>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</si>
  <si>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</si>
  <si>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</si>
  <si>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</si>
  <si>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</si>
  <si>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</si>
  <si>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</si>
  <si>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</si>
  <si>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</si>
  <si>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</si>
  <si>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</si>
  <si>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</si>
  <si>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</si>
  <si>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</si>
  <si>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</si>
  <si>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</si>
  <si>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</si>
  <si>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</si>
  <si>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</si>
  <si>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</si>
  <si>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</si>
  <si>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</si>
  <si>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</si>
  <si>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</si>
  <si>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</si>
  <si>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</si>
  <si>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</si>
  <si>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</si>
  <si>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</si>
  <si>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</si>
  <si>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</si>
  <si>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</si>
  <si>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</si>
  <si>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</si>
  <si>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</si>
  <si>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</si>
  <si>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</si>
  <si>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</si>
  <si>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</si>
  <si>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</si>
  <si>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</si>
  <si>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</si>
  <si>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</si>
  <si>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</si>
  <si>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</si>
  <si>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</si>
  <si>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</si>
  <si>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</si>
  <si>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</si>
  <si>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</si>
  <si>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</si>
  <si>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</si>
  <si>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</si>
  <si>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</si>
  <si>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</si>
  <si>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</si>
  <si>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</si>
  <si>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</si>
  <si>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</si>
  <si>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</si>
  <si>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</si>
  <si>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</si>
  <si>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</si>
  <si>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</si>
  <si>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</si>
  <si>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</si>
  <si>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</si>
  <si>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</si>
  <si>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</si>
  <si>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</si>
  <si>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</si>
  <si>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</si>
  <si>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</si>
  <si>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</si>
  <si>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</si>
  <si>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</si>
  <si>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</si>
  <si>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</si>
  <si>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</si>
  <si>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</si>
  <si>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</si>
  <si>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</si>
  <si>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</si>
  <si>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</si>
  <si>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</si>
  <si>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</si>
  <si>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</si>
  <si>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</si>
  <si>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</si>
  <si>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</si>
  <si>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</si>
  <si>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</si>
  <si>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</si>
  <si>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</si>
  <si>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</si>
  <si>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</si>
  <si>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</si>
  <si>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</si>
  <si>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</si>
  <si>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</si>
  <si>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</si>
  <si>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</si>
  <si>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</si>
  <si>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</si>
  <si>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</si>
  <si>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</si>
  <si>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</si>
  <si>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</si>
  <si>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</si>
  <si>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</si>
  <si>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</si>
  <si>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</si>
  <si>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</si>
  <si>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</si>
  <si>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</si>
  <si>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</si>
  <si>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</si>
  <si>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</si>
  <si>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</si>
  <si>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</si>
  <si>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</si>
  <si>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</si>
  <si>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</si>
  <si>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</si>
  <si>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</si>
  <si>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</si>
  <si>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</si>
  <si>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</si>
  <si>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</si>
  <si>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</si>
  <si>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</si>
  <si>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</si>
  <si>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</si>
  <si>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</si>
  <si>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</si>
  <si>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</si>
  <si>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</si>
  <si>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</si>
  <si>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</si>
  <si>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</si>
  <si>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</si>
  <si>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</si>
  <si>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</si>
  <si>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</si>
  <si>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</si>
  <si>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</si>
  <si>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</si>
  <si>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</si>
  <si>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</si>
  <si>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</si>
  <si>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</si>
  <si>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</si>
  <si>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</si>
  <si>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</si>
  <si>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</si>
  <si>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</si>
  <si>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</si>
  <si>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</si>
  <si>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</si>
  <si>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</si>
  <si>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</si>
  <si>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</si>
  <si>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</si>
  <si>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</si>
  <si>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</si>
  <si>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</si>
  <si>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</si>
  <si>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</si>
  <si>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</si>
  <si>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</si>
  <si>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</si>
  <si>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</si>
  <si>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</si>
  <si>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</si>
  <si>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</si>
  <si>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</si>
  <si>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</si>
  <si>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</si>
  <si>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</si>
  <si>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</si>
  <si>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</si>
  <si>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</si>
  <si>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</si>
  <si>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</si>
  <si>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</si>
  <si>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</si>
  <si>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</si>
  <si>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</si>
  <si>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</si>
  <si>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</si>
  <si>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</si>
  <si>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</si>
  <si>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</si>
  <si>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</si>
  <si>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</si>
  <si>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</si>
  <si>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</si>
  <si>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</si>
  <si>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</si>
  <si>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</si>
  <si>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</si>
  <si>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</si>
  <si>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</si>
  <si>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</si>
  <si>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</si>
  <si>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</si>
  <si>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</si>
  <si>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</si>
  <si>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</si>
  <si>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</si>
  <si>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</si>
  <si>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</si>
  <si>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</si>
  <si>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</si>
  <si>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</si>
  <si>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</si>
  <si>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</si>
  <si>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</si>
  <si>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</si>
  <si>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</si>
  <si>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</si>
  <si>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</si>
  <si>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</si>
  <si>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</si>
  <si>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</si>
  <si>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</si>
  <si>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</si>
  <si>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</si>
  <si>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</si>
  <si>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</si>
  <si>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</si>
  <si>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</si>
  <si>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</si>
  <si>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</si>
  <si>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</si>
  <si>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</si>
  <si>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</si>
  <si>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</si>
  <si>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</si>
  <si>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</si>
  <si>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</si>
  <si>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</si>
  <si>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</si>
  <si>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</si>
  <si>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</si>
  <si>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</si>
  <si>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</si>
  <si>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</si>
  <si>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</si>
  <si>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</si>
  <si>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</si>
  <si>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</si>
  <si>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</si>
  <si>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</si>
  <si>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</si>
  <si>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</si>
  <si>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</si>
  <si>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</si>
  <si>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</si>
  <si>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</si>
  <si>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</si>
  <si>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</si>
  <si>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</si>
  <si>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</si>
  <si>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</si>
  <si>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</si>
  <si>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</si>
  <si>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</si>
  <si>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</si>
  <si>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</si>
  <si>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</si>
  <si>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</si>
  <si>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</si>
  <si>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</si>
  <si>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</si>
  <si>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</si>
  <si>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</si>
  <si>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</si>
  <si>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</si>
  <si>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</si>
  <si>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</si>
  <si>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</si>
  <si>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</si>
  <si>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</si>
  <si>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</si>
  <si>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</si>
  <si>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</si>
  <si>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</si>
  <si>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</si>
  <si>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</si>
  <si>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</si>
  <si>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</si>
  <si>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</si>
  <si>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</si>
  <si>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</si>
  <si>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</si>
  <si>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</si>
  <si>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</si>
  <si>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</si>
  <si>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</si>
  <si>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</si>
  <si>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</si>
  <si>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</si>
  <si>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</si>
  <si>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</si>
  <si>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</si>
  <si>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</si>
  <si>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</si>
  <si>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</si>
  <si>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</si>
  <si>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</si>
  <si>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</si>
  <si>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</si>
  <si>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</si>
  <si>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</si>
  <si>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</si>
  <si>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</si>
  <si>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</si>
  <si>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</si>
  <si>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</si>
  <si>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</si>
  <si>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</si>
  <si>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</si>
  <si>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</si>
  <si>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</si>
  <si>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</si>
  <si>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</si>
  <si>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</si>
  <si>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</si>
  <si>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</si>
  <si>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</si>
  <si>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</si>
  <si>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</si>
  <si>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</si>
  <si>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</si>
  <si>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</si>
  <si>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</si>
  <si>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</si>
  <si>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</si>
  <si>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</si>
  <si>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</si>
  <si>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</si>
  <si>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</si>
  <si>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</si>
  <si>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</si>
  <si>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</si>
  <si>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</si>
  <si>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</si>
  <si>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</si>
  <si>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</si>
  <si>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</si>
  <si>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</si>
  <si>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</si>
  <si>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</si>
  <si>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</si>
  <si>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</si>
  <si>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</si>
  <si>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</si>
  <si>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</si>
  <si>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</si>
  <si>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</si>
  <si>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</si>
  <si>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</si>
  <si>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</si>
  <si>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</si>
  <si>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</si>
  <si>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</si>
  <si>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</si>
  <si>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</si>
  <si>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</si>
  <si>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</si>
  <si>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</si>
  <si>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</si>
  <si>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</si>
  <si>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</si>
  <si>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</si>
  <si>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</si>
  <si>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</si>
  <si>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</si>
  <si>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</si>
  <si>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</si>
  <si>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</si>
  <si>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</si>
  <si>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</si>
  <si>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</si>
  <si>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</si>
  <si>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</si>
  <si>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</si>
  <si>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</si>
  <si>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</si>
  <si>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</si>
  <si>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</si>
  <si>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</si>
  <si>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</si>
  <si>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</si>
  <si>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</si>
  <si>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</si>
  <si>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</si>
  <si>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</si>
  <si>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</si>
  <si>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</si>
  <si>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</si>
  <si>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</si>
  <si>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</si>
  <si>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</si>
  <si>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</si>
  <si>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</si>
  <si>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</si>
  <si>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</si>
  <si>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</si>
  <si>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</si>
  <si>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</si>
  <si>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</si>
  <si>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</si>
  <si>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</si>
  <si>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</si>
  <si>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</si>
  <si>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</si>
  <si>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</si>
  <si>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</si>
  <si>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</si>
  <si>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</si>
  <si>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</si>
  <si>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</si>
  <si>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</si>
  <si>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</si>
  <si>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</si>
  <si>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</si>
  <si>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</si>
  <si>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</si>
  <si>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</si>
  <si>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</si>
  <si>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</si>
  <si>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</si>
  <si>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</si>
  <si>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</si>
  <si>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</si>
  <si>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</si>
  <si>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</si>
  <si>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</si>
  <si>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</si>
  <si>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</si>
  <si>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</si>
  <si>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</si>
  <si>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</si>
  <si>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</si>
  <si>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</si>
  <si>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</si>
  <si>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</si>
  <si>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</si>
  <si>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</si>
  <si>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</si>
  <si>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</si>
  <si>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</si>
  <si>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</si>
  <si>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</si>
  <si>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</si>
  <si>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</si>
  <si>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</si>
  <si>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</si>
  <si>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</si>
  <si>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</si>
  <si>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</si>
  <si>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</si>
  <si>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</si>
  <si>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</si>
  <si>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</si>
  <si>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</si>
  <si>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</si>
  <si>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</si>
  <si>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</si>
  <si>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</si>
  <si>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</si>
  <si>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</si>
  <si>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</si>
  <si>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</si>
  <si>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</si>
  <si>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</si>
  <si>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</si>
  <si>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</si>
  <si>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</si>
  <si>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</si>
  <si>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</si>
  <si>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</si>
  <si>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</si>
  <si>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</si>
  <si>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</si>
  <si>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</si>
  <si>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</si>
  <si>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</si>
  <si>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</si>
  <si>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</si>
  <si>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</si>
  <si>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</si>
  <si>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</si>
  <si>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</si>
  <si>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</si>
  <si>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</si>
  <si>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</si>
  <si>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</si>
  <si>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</si>
  <si>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</si>
  <si>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</si>
  <si>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</si>
  <si>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</si>
  <si>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</si>
  <si>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</si>
  <si>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</si>
  <si>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</si>
  <si>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</si>
  <si>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</si>
  <si>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</si>
  <si>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</si>
  <si>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</si>
  <si>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</si>
  <si>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</si>
  <si>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</si>
  <si>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</si>
  <si>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</si>
  <si>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</si>
  <si>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</si>
  <si>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</si>
  <si>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</si>
  <si>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</si>
  <si>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</si>
  <si>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</si>
  <si>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</si>
  <si>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</si>
  <si>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</si>
  <si>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</si>
  <si>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</si>
  <si>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</si>
  <si>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</si>
  <si>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</si>
  <si>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</si>
  <si>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</si>
  <si>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</si>
  <si>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</si>
  <si>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</si>
  <si>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</si>
  <si>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</si>
  <si>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</si>
  <si>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</si>
  <si>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</si>
  <si>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</si>
  <si>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</si>
  <si>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</si>
  <si>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</si>
  <si>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</si>
  <si>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</si>
  <si>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</si>
  <si>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</si>
  <si>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</si>
  <si>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</si>
  <si>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</si>
  <si>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</si>
  <si>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</si>
  <si>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</si>
  <si>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</si>
  <si>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</si>
  <si>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</si>
  <si>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</si>
  <si>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</si>
  <si>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</si>
  <si>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</si>
  <si>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</si>
  <si>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</si>
  <si>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</si>
  <si>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</si>
  <si>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</si>
  <si>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</si>
  <si>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</si>
  <si>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</si>
  <si>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</si>
  <si>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</si>
  <si>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</si>
  <si>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</si>
  <si>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</si>
  <si>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</si>
  <si>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</si>
  <si>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</si>
  <si>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</si>
  <si>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</si>
  <si>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</si>
  <si>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</si>
  <si>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</si>
  <si>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</si>
  <si>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</si>
  <si>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</si>
  <si>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</si>
  <si>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</si>
  <si>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</si>
  <si>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</si>
  <si>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</si>
  <si>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</si>
  <si>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</si>
  <si>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</si>
  <si>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</si>
  <si>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</si>
  <si>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</si>
  <si>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</si>
  <si>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</si>
  <si>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</si>
  <si>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</si>
  <si>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</si>
  <si>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</si>
  <si>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</si>
  <si>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</si>
  <si>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</si>
  <si>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</si>
  <si>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</si>
  <si>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</si>
  <si>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</si>
  <si>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</si>
  <si>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</si>
  <si>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</si>
  <si>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</si>
  <si>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</si>
  <si>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</si>
  <si>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</si>
  <si>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</si>
  <si>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</si>
  <si>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</si>
  <si>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</si>
  <si>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</si>
  <si>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</si>
  <si>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</si>
  <si>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</si>
  <si>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</si>
  <si>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</si>
  <si>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</si>
  <si>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</si>
  <si>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</si>
  <si>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</si>
  <si>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</si>
  <si>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</si>
  <si>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</si>
  <si>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</si>
  <si>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</si>
  <si>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</si>
  <si>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</si>
  <si>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</si>
  <si>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</si>
  <si>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</si>
  <si>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</si>
  <si>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</si>
  <si>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</si>
  <si>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</si>
  <si>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</si>
  <si>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</si>
  <si>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</si>
  <si>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</si>
  <si>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</si>
  <si>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</si>
  <si>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</si>
  <si>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</si>
  <si>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</si>
  <si>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</si>
  <si>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</si>
  <si>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</si>
  <si>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</si>
  <si>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</si>
  <si>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</si>
  <si>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</si>
  <si>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</si>
  <si>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</si>
  <si>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</si>
  <si>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</si>
  <si>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</si>
  <si>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</si>
  <si>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</si>
  <si>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</si>
  <si>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</si>
  <si>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</si>
  <si>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</si>
  <si>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</si>
  <si>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</si>
  <si>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</si>
  <si>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</si>
  <si>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</si>
  <si>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</si>
  <si>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</si>
  <si>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</si>
  <si>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</si>
  <si>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</si>
  <si>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</si>
  <si>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</si>
  <si>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</si>
  <si>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</si>
  <si>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</si>
  <si>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</si>
  <si>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</si>
  <si>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</si>
  <si>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</si>
  <si>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</si>
  <si>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</si>
  <si>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</si>
  <si>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</si>
  <si>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</si>
  <si>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</si>
  <si>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</si>
  <si>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</si>
  <si>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</si>
  <si>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</si>
  <si>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</si>
  <si>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</si>
  <si>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</si>
  <si>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</si>
  <si>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</si>
  <si>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</si>
  <si>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</si>
  <si>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</si>
  <si>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</si>
  <si>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</si>
  <si>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</si>
  <si>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</si>
  <si>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</si>
  <si>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</si>
  <si>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</si>
  <si>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</si>
  <si>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</si>
  <si>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</si>
  <si>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</si>
  <si>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</si>
  <si>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</si>
  <si>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</si>
  <si>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</si>
  <si>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</si>
  <si>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</si>
  <si>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</si>
  <si>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</si>
  <si>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</si>
  <si>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</si>
  <si>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</si>
  <si>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</si>
  <si>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</si>
  <si>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</si>
  <si>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</si>
  <si>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</si>
  <si>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</si>
  <si>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</si>
  <si>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</si>
  <si>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</si>
  <si>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</si>
  <si>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</si>
  <si>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</si>
  <si>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</si>
  <si>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</si>
  <si>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</si>
  <si>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</si>
  <si>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</si>
  <si>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</si>
  <si>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</si>
  <si>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</si>
  <si>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</si>
  <si>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</si>
  <si>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</si>
  <si>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</si>
  <si>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</si>
  <si>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</si>
  <si>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</si>
  <si>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</si>
  <si>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</si>
  <si>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</si>
  <si>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</si>
  <si>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</si>
  <si>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</si>
  <si>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</si>
  <si>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</si>
  <si>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</si>
  <si>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</si>
  <si>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</si>
  <si>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</si>
  <si>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</si>
  <si>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</si>
  <si>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</si>
  <si>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</si>
  <si>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</si>
  <si>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</si>
  <si>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</si>
  <si>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</si>
  <si>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</si>
  <si>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</si>
  <si>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</si>
  <si>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</si>
  <si>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</si>
  <si>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</si>
  <si>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</si>
  <si>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</si>
  <si>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</si>
  <si>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</si>
  <si>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</si>
  <si>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</si>
  <si>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</si>
  <si>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</si>
  <si>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</si>
  <si>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</si>
  <si>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</si>
  <si>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</si>
  <si>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</si>
  <si>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</si>
  <si>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</si>
  <si>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</si>
  <si>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</si>
  <si>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</si>
  <si>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</si>
  <si>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</si>
  <si>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</si>
  <si>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</si>
  <si>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</si>
  <si>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</si>
  <si>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</si>
  <si>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</si>
  <si>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</si>
  <si>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</si>
  <si>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</si>
  <si>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</si>
  <si>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</si>
  <si>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</si>
  <si>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</si>
  <si>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</si>
  <si>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</si>
  <si>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</si>
  <si>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</si>
  <si>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</si>
  <si>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</si>
  <si>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</si>
  <si>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</si>
  <si>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</si>
  <si>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</si>
  <si>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</si>
  <si>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</si>
  <si>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</si>
  <si>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</si>
  <si>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</si>
  <si>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</si>
  <si>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</si>
  <si>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</si>
  <si>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</si>
  <si>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</si>
  <si>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</si>
  <si>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</si>
  <si>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</si>
  <si>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</si>
  <si>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</si>
  <si>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</si>
  <si>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</si>
  <si>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</si>
  <si>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</si>
  <si>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</si>
  <si>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</si>
  <si>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</si>
  <si>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</si>
  <si>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</si>
  <si>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</si>
  <si>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</si>
  <si>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</si>
  <si>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</si>
  <si>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</si>
  <si>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</si>
  <si>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</si>
  <si>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</si>
  <si>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</si>
  <si>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</si>
  <si>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</si>
  <si>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</si>
  <si>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</si>
  <si>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</si>
  <si>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</si>
  <si>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</si>
  <si>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</si>
  <si>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</si>
  <si>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</si>
  <si>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</si>
  <si>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</si>
  <si>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</si>
  <si>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</si>
  <si>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</si>
  <si>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</si>
  <si>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</si>
  <si>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</si>
  <si>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</si>
  <si>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</si>
  <si>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</si>
  <si>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</si>
  <si>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</si>
  <si>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</si>
  <si>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</si>
  <si>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</si>
  <si>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</si>
  <si>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</si>
  <si>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</si>
  <si>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</si>
  <si>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</si>
  <si>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</si>
  <si>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</si>
  <si>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</si>
  <si>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</si>
  <si>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</si>
  <si>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</si>
  <si>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</si>
  <si>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</si>
  <si>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</si>
  <si>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</si>
  <si>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</si>
  <si>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</si>
  <si>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</si>
  <si>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</si>
  <si>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</si>
  <si>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</si>
  <si>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</si>
  <si>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</si>
  <si>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</si>
  <si>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</si>
  <si>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</si>
  <si>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</si>
  <si>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</si>
  <si>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</si>
  <si>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</si>
  <si>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</si>
  <si>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</si>
  <si>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</si>
  <si>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</si>
  <si>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</si>
  <si>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</si>
  <si>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</si>
  <si>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</si>
  <si>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</si>
  <si>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</si>
  <si>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</si>
  <si>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</si>
  <si>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</si>
  <si>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</si>
  <si>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</si>
  <si>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</si>
  <si>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</si>
  <si>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</si>
  <si>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</si>
  <si>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</si>
  <si>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</si>
  <si>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</si>
  <si>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</si>
  <si>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</si>
  <si>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</si>
  <si>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</si>
  <si>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</si>
  <si>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</si>
  <si>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</si>
  <si>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</si>
  <si>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</si>
  <si>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</si>
  <si>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</si>
  <si>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</si>
  <si>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</si>
  <si>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</si>
  <si>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</si>
  <si>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</si>
  <si>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</si>
  <si>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</si>
  <si>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</si>
  <si>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</si>
  <si>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</si>
  <si>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</si>
  <si>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</si>
  <si>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</si>
  <si>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</si>
  <si>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</si>
  <si>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</si>
  <si>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</si>
  <si>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</si>
  <si>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</si>
  <si>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</si>
  <si>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</si>
  <si>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</si>
  <si>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</si>
  <si>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</si>
  <si>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</si>
  <si>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</si>
  <si>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</si>
  <si>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</si>
  <si>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</si>
  <si>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</si>
  <si>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</si>
  <si>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</si>
  <si>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</si>
  <si>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</si>
  <si>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</si>
  <si>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</si>
  <si>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</si>
  <si>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</si>
  <si>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</si>
  <si>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</si>
  <si>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</si>
  <si>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</si>
  <si>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</si>
  <si>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</si>
  <si>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</si>
  <si>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</si>
  <si>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</si>
  <si>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</si>
  <si>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</si>
  <si>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</si>
  <si>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</si>
  <si>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</si>
  <si>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</si>
  <si>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</si>
  <si>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</si>
  <si>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</si>
  <si>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</si>
  <si>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</si>
  <si>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</si>
  <si>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</si>
  <si>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</si>
  <si>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</si>
  <si>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</si>
  <si>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</si>
  <si>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</si>
  <si>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</si>
  <si>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</si>
  <si>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</si>
  <si>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</si>
  <si>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</si>
  <si>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</si>
  <si>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</si>
  <si>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</si>
  <si>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</si>
  <si>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</si>
  <si>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</si>
  <si>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</si>
  <si>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</si>
  <si>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</si>
  <si>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</si>
  <si>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</si>
  <si>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</si>
  <si>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</si>
  <si>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</si>
  <si>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</si>
  <si>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</si>
  <si>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</si>
  <si>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</si>
  <si>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</si>
  <si>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</si>
  <si>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</si>
  <si>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</si>
  <si>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</si>
  <si>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</si>
  <si>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</si>
  <si>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</si>
  <si>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</si>
  <si>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</si>
  <si>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</si>
  <si>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</si>
  <si>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</si>
  <si>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</si>
  <si>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</si>
  <si>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</si>
  <si>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</si>
  <si>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</si>
  <si>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</si>
  <si>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</si>
  <si>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</si>
  <si>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</si>
  <si>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</si>
  <si>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</si>
  <si>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</si>
  <si>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</si>
  <si>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</si>
  <si>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</si>
  <si>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</si>
  <si>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</si>
  <si>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</si>
  <si>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</si>
  <si>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</si>
  <si>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</si>
  <si>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</si>
  <si>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</si>
  <si>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</si>
  <si>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</si>
  <si>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</si>
  <si>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</si>
  <si>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</si>
  <si>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</si>
  <si>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</si>
  <si>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</si>
  <si>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</si>
  <si>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</si>
  <si>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</si>
  <si>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</si>
  <si>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</si>
  <si>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</si>
  <si>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</si>
  <si>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</si>
  <si>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</si>
  <si>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</si>
  <si>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</si>
  <si>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</si>
  <si>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</si>
  <si>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</si>
  <si>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</si>
  <si>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</si>
  <si>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</si>
  <si>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</si>
  <si>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</si>
  <si>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</si>
  <si>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</si>
  <si>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</si>
  <si>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</si>
  <si>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</si>
  <si>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</si>
  <si>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</si>
  <si>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</si>
  <si>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</si>
  <si>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</si>
  <si>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</si>
  <si>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</si>
  <si>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</si>
  <si>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</si>
  <si>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</si>
  <si>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</si>
  <si>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</si>
  <si>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</si>
  <si>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</si>
  <si>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</si>
  <si>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</si>
  <si>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</si>
  <si>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</si>
  <si>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</si>
  <si>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</si>
  <si>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</si>
  <si>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</si>
  <si>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</si>
  <si>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</si>
  <si>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</si>
  <si>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</si>
  <si>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</si>
  <si>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</si>
  <si>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</si>
  <si>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</si>
  <si>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</si>
  <si>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</si>
  <si>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</si>
  <si>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</si>
  <si>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</si>
  <si>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</si>
  <si>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</si>
  <si>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</si>
  <si>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</si>
  <si>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</si>
  <si>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</si>
  <si>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</si>
  <si>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</si>
  <si>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</si>
  <si>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</si>
  <si>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</si>
  <si>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</si>
  <si>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</si>
  <si>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</si>
  <si>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</si>
  <si>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</si>
  <si>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</si>
  <si>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</si>
  <si>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</si>
  <si>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</si>
  <si>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</si>
  <si>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</si>
  <si>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</si>
  <si>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</si>
  <si>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</si>
  <si>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</si>
  <si>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</si>
  <si>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</si>
  <si>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</si>
  <si>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</si>
  <si>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</si>
  <si>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</si>
  <si>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</si>
  <si>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</si>
  <si>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</si>
  <si>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</si>
  <si>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</si>
  <si>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</si>
  <si>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</si>
  <si>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</si>
  <si>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</si>
  <si>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</si>
  <si>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</si>
  <si>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</si>
  <si>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</si>
  <si>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</si>
  <si>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</si>
  <si>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</si>
  <si>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</si>
  <si>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</si>
  <si>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</si>
  <si>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</si>
  <si>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</si>
  <si>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</si>
  <si>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</si>
  <si>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</si>
  <si>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</si>
  <si>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</si>
  <si>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</si>
  <si>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</si>
  <si>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</si>
  <si>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</si>
  <si>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</si>
  <si>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</si>
  <si>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</si>
  <si>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</si>
  <si>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</si>
  <si>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</si>
  <si>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</si>
  <si>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</si>
  <si>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</si>
  <si>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</si>
  <si>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</si>
  <si>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</si>
  <si>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</si>
  <si>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</si>
  <si>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</si>
  <si>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</si>
  <si>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</si>
  <si>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</si>
  <si>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</si>
  <si>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</si>
  <si>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</si>
  <si>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</si>
  <si>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</si>
  <si>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</si>
  <si>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</si>
  <si>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</si>
  <si>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</si>
  <si>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</si>
  <si>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</si>
  <si>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</si>
  <si>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</si>
  <si>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</si>
  <si>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</si>
  <si>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</si>
  <si>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</si>
  <si>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</si>
  <si>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</si>
  <si>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</si>
  <si>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</si>
  <si>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</si>
  <si>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</si>
  <si>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</si>
  <si>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</si>
  <si>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</si>
  <si>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</si>
  <si>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</si>
  <si>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</si>
  <si>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</si>
  <si>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</si>
  <si>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</si>
  <si>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</si>
  <si>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</si>
  <si>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</si>
  <si>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</si>
  <si>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</si>
  <si>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</si>
  <si>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</si>
  <si>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</si>
  <si>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</si>
  <si>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</si>
  <si>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</si>
  <si>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</si>
  <si>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</si>
  <si>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</si>
  <si>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</si>
  <si>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</si>
  <si>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</si>
  <si>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</si>
  <si>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</si>
  <si>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</si>
  <si>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</si>
  <si>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</si>
  <si>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</si>
  <si>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</si>
  <si>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</si>
  <si>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</si>
  <si>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</si>
  <si>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</si>
  <si>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</si>
  <si>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</si>
  <si>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</si>
  <si>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</si>
  <si>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</si>
  <si>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</si>
  <si>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</si>
  <si>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</si>
  <si>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</si>
  <si>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</si>
  <si>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</si>
  <si>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</si>
  <si>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</si>
  <si>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</si>
  <si>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</si>
  <si>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</si>
  <si>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</si>
  <si>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</si>
  <si>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</si>
  <si>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</si>
  <si>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</si>
  <si>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</si>
  <si>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</si>
  <si>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</si>
  <si>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</si>
  <si>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</si>
  <si>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</si>
  <si>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</si>
  <si>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</si>
  <si>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</si>
  <si>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</si>
  <si>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</si>
  <si>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</si>
  <si>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</si>
  <si>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</si>
  <si>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</si>
  <si>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</si>
  <si>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</si>
  <si>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</si>
  <si>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</si>
  <si>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</si>
  <si>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</si>
  <si>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</si>
  <si>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</si>
  <si>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</si>
  <si>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</si>
  <si>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</si>
  <si>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</si>
  <si>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</si>
  <si>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</si>
  <si>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</si>
  <si>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</si>
  <si>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</si>
  <si>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</si>
  <si>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</si>
  <si>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</si>
  <si>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</si>
  <si>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</si>
  <si>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</si>
  <si>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</si>
  <si>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</si>
  <si>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</si>
  <si>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</si>
  <si>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</si>
  <si>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</si>
  <si>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</si>
  <si>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</si>
  <si>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</si>
  <si>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</si>
  <si>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</si>
  <si>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</si>
  <si>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</si>
  <si>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</si>
  <si>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</si>
  <si>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</si>
  <si>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</si>
  <si>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</si>
  <si>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</si>
  <si>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</si>
  <si>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</si>
  <si>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</si>
  <si>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</si>
  <si>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</si>
  <si>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</si>
  <si>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</si>
  <si>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</si>
  <si>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</si>
  <si>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</si>
  <si>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</si>
  <si>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</si>
  <si>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</si>
  <si>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</si>
  <si>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</si>
  <si>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</si>
  <si>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</si>
  <si>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</si>
  <si>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</si>
  <si>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</si>
  <si>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</si>
  <si>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</si>
  <si>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</si>
  <si>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</si>
  <si>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</si>
  <si>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</si>
  <si>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</si>
  <si>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</si>
  <si>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</si>
  <si>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</si>
  <si>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</si>
  <si>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</si>
  <si>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</si>
  <si>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</si>
  <si>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</si>
  <si>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</si>
  <si>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</si>
  <si>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</si>
  <si>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</si>
  <si>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</si>
  <si>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</si>
  <si>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</si>
  <si>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</si>
  <si>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</si>
  <si>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</si>
  <si>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</si>
  <si>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</si>
  <si>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</si>
  <si>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</si>
  <si>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</si>
  <si>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</si>
  <si>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</si>
  <si>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</si>
  <si>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</si>
  <si>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</si>
  <si>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</si>
  <si>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</si>
  <si>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</si>
  <si>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</si>
  <si>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</si>
  <si>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</si>
  <si>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</si>
  <si>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</si>
  <si>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</si>
  <si>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</si>
  <si>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</si>
  <si>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</si>
  <si>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</si>
  <si>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</si>
  <si>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</si>
  <si>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</si>
  <si>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</si>
  <si>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</si>
  <si>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</si>
  <si>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</si>
  <si>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</si>
  <si>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</si>
  <si>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</si>
  <si>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</si>
  <si>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</si>
  <si>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</si>
  <si>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</si>
  <si>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</si>
  <si>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</si>
  <si>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</si>
  <si>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</si>
  <si>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</si>
  <si>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</si>
  <si>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</si>
  <si>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</si>
  <si>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</si>
  <si>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</si>
  <si>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</si>
  <si>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</si>
  <si>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</si>
  <si>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</si>
  <si>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</si>
  <si>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</si>
  <si>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</si>
  <si>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</si>
  <si>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</si>
  <si>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</si>
  <si>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</si>
  <si>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</si>
  <si>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</si>
  <si>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</si>
  <si>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</si>
  <si>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</si>
  <si>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</si>
  <si>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</si>
  <si>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</si>
  <si>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</si>
  <si>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</si>
  <si>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</si>
  <si>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</si>
  <si>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</si>
  <si>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</si>
  <si>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</si>
  <si>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</si>
  <si>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</si>
  <si>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</si>
  <si>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</si>
  <si>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</si>
  <si>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</si>
  <si>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</si>
  <si>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</si>
  <si>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</si>
  <si>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</si>
  <si>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</si>
  <si>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</si>
  <si>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</si>
  <si>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</si>
  <si>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</si>
  <si>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</si>
  <si>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</si>
  <si>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</si>
  <si>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</si>
  <si>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</si>
  <si>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</si>
  <si>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</si>
  <si>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</si>
  <si>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</si>
  <si>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</si>
  <si>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</si>
  <si>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</si>
  <si>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</si>
  <si>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</si>
  <si>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</si>
  <si>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</si>
  <si>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</si>
  <si>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</si>
  <si>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</si>
  <si>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</si>
  <si>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</si>
  <si>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</si>
  <si>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</si>
  <si>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</si>
  <si>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</si>
  <si>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</si>
  <si>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</si>
  <si>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</si>
  <si>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</si>
  <si>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</si>
  <si>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</si>
  <si>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</si>
  <si>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</si>
  <si>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</si>
  <si>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</si>
  <si>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</si>
  <si>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</si>
  <si>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</si>
  <si>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</si>
  <si>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</si>
  <si>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</si>
  <si>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</si>
  <si>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</si>
  <si>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</si>
  <si>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</si>
  <si>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</si>
  <si>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</si>
  <si>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</si>
  <si>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</si>
  <si>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</si>
  <si>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</si>
  <si>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</si>
  <si>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</si>
  <si>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</si>
  <si>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</si>
  <si>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</si>
  <si>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</si>
  <si>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</si>
  <si>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</si>
  <si>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</si>
  <si>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</si>
  <si>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</si>
  <si>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</si>
  <si>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</si>
  <si>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</si>
  <si>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</si>
  <si>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</si>
  <si>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</si>
  <si>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</si>
  <si>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</si>
  <si>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</si>
  <si>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</si>
  <si>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</si>
  <si>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</si>
  <si>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</si>
  <si>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</si>
  <si>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</si>
  <si>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</si>
  <si>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</si>
  <si>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</si>
  <si>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</si>
  <si>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</si>
  <si>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</si>
  <si>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</si>
  <si>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</si>
  <si>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</si>
  <si>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</si>
  <si>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</si>
  <si>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</si>
  <si>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</si>
  <si>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</si>
  <si>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</si>
  <si>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</si>
  <si>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</si>
  <si>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</si>
  <si>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</si>
  <si>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</si>
  <si>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</si>
  <si>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</si>
  <si>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</si>
  <si>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</si>
  <si>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</si>
  <si>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</si>
  <si>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</si>
  <si>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</si>
  <si>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</si>
  <si>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</si>
  <si>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</si>
  <si>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</si>
  <si>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</si>
  <si>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</si>
  <si>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</si>
  <si>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</si>
  <si>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</si>
  <si>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</si>
  <si>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</si>
  <si>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</si>
  <si>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</si>
  <si>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</si>
  <si>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</si>
  <si>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</si>
  <si>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</si>
  <si>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</si>
  <si>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</si>
  <si>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</si>
  <si>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</si>
  <si>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</si>
  <si>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</si>
  <si>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</si>
  <si>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</si>
  <si>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</si>
  <si>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</si>
  <si>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</si>
  <si>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</si>
  <si>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</si>
  <si>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</si>
  <si>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</si>
  <si>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</si>
  <si>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</si>
  <si>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</si>
  <si>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</si>
  <si>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</si>
  <si>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</si>
  <si>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</si>
  <si>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</si>
  <si>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</si>
  <si>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</si>
  <si>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</si>
  <si>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</si>
  <si>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</si>
  <si>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</si>
  <si>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</si>
  <si>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</si>
  <si>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</si>
  <si>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</si>
  <si>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</si>
  <si>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</si>
  <si>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</si>
  <si>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</si>
  <si>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</si>
  <si>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</si>
  <si>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</si>
  <si>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</si>
  <si>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</si>
  <si>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</si>
  <si>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</si>
  <si>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</si>
  <si>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</si>
  <si>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</si>
  <si>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</si>
  <si>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</si>
  <si>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</si>
  <si>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</si>
  <si>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</si>
  <si>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</si>
  <si>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</si>
  <si>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</si>
  <si>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</si>
  <si>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</si>
  <si>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</si>
  <si>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</si>
  <si>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</si>
  <si>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</si>
  <si>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</si>
  <si>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</si>
  <si>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</si>
  <si>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</si>
  <si>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</si>
  <si>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</si>
  <si>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</si>
  <si>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</si>
  <si>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</si>
  <si>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</si>
  <si>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</si>
  <si>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</si>
  <si>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</si>
  <si>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</si>
  <si>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</si>
  <si>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</si>
  <si>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</si>
  <si>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</si>
  <si>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</si>
  <si>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</si>
  <si>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</si>
  <si>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</si>
  <si>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</si>
  <si>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</si>
  <si>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</si>
  <si>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</si>
  <si>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</si>
  <si>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</si>
  <si>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</si>
  <si>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</si>
  <si>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</si>
  <si>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</si>
  <si>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</si>
  <si>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</si>
  <si>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</si>
  <si>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</si>
  <si>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</si>
  <si>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</si>
  <si>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</si>
  <si>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</si>
  <si>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</si>
  <si>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</si>
  <si>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</si>
  <si>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</si>
  <si>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</si>
  <si>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</si>
  <si>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</si>
  <si>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</si>
  <si>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</si>
  <si>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</si>
  <si>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</si>
  <si>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</si>
  <si>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</si>
  <si>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</si>
  <si>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</si>
  <si>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</si>
  <si>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</si>
  <si>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</si>
  <si>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</si>
  <si>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</si>
  <si>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</si>
  <si>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</si>
  <si>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</si>
  <si>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</si>
  <si>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</si>
  <si>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</si>
  <si>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</si>
  <si>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</si>
  <si>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</si>
  <si>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</si>
  <si>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</si>
  <si>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</si>
  <si>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</si>
  <si>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</si>
  <si>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</si>
  <si>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</si>
  <si>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</si>
  <si>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</si>
  <si>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</si>
  <si>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</si>
  <si>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</si>
  <si>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</si>
  <si>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</si>
  <si>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</si>
  <si>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</si>
  <si>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</si>
  <si>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</si>
  <si>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</si>
  <si>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</si>
  <si>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</si>
  <si>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</si>
  <si>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</si>
  <si>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</si>
  <si>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</si>
  <si>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</si>
  <si>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</si>
  <si>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</si>
  <si>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</si>
  <si>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</si>
  <si>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</si>
  <si>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</si>
  <si>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</si>
  <si>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</si>
  <si>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</si>
  <si>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</si>
  <si>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</si>
  <si>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</si>
  <si>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</si>
  <si>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</si>
  <si>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</si>
  <si>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</si>
  <si>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</si>
  <si>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</si>
  <si>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</si>
  <si>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</si>
  <si>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</si>
  <si>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</si>
  <si>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</si>
  <si>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</si>
  <si>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</si>
  <si>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</si>
  <si>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</si>
  <si>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</si>
  <si>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</si>
  <si>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</si>
  <si>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</si>
  <si>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</si>
  <si>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</si>
  <si>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</si>
  <si>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</si>
  <si>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</si>
  <si>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</si>
  <si>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</si>
  <si>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</si>
  <si>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</si>
  <si>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</si>
  <si>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</si>
  <si>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</si>
  <si>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</si>
  <si>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</si>
  <si>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</si>
  <si>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</si>
  <si>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</si>
  <si>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</si>
  <si>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</si>
  <si>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</si>
  <si>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</si>
  <si>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</si>
  <si>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</si>
  <si>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</si>
  <si>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</si>
  <si>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</si>
  <si>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</si>
  <si>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</si>
  <si>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</si>
  <si>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</si>
  <si>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</si>
  <si>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</si>
  <si>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</si>
  <si>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</si>
  <si>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</si>
  <si>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</si>
  <si>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</si>
  <si>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</si>
  <si>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</si>
  <si>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</si>
  <si>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</si>
  <si>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</si>
  <si>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</si>
  <si>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</si>
  <si>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</si>
  <si>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</si>
  <si>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</si>
  <si>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</si>
  <si>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</si>
  <si>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</si>
  <si>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</si>
  <si>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</si>
  <si>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</si>
  <si>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</si>
  <si>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</si>
  <si>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</si>
  <si>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</si>
  <si>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</si>
  <si>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</si>
  <si>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</si>
  <si>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</si>
  <si>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</si>
  <si>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</si>
  <si>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</si>
  <si>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</si>
  <si>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</si>
  <si>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</si>
  <si>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</si>
  <si>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</si>
  <si>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</si>
  <si>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</si>
  <si>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</si>
  <si>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</si>
  <si>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</si>
  <si>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</si>
  <si>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</si>
  <si>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</si>
  <si>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</si>
  <si>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</si>
  <si>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</si>
  <si>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</si>
  <si>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</si>
  <si>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</si>
  <si>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</si>
  <si>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</si>
  <si>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</si>
  <si>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</si>
  <si>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</si>
  <si>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</si>
  <si>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</si>
  <si>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</si>
  <si>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</si>
  <si>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</si>
  <si>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</si>
  <si>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</si>
  <si>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</si>
  <si>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</si>
  <si>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</si>
  <si>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</si>
  <si>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</si>
  <si>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</si>
  <si>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</si>
  <si>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</si>
  <si>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</si>
  <si>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</si>
  <si>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</si>
  <si>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</si>
  <si>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</si>
  <si>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</si>
  <si>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</si>
  <si>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</si>
  <si>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</si>
  <si>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</si>
  <si>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</si>
  <si>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</si>
  <si>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</si>
  <si>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</si>
  <si>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</si>
  <si>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</si>
  <si>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</si>
  <si>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</si>
  <si>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</si>
  <si>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</si>
  <si>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</si>
  <si>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</si>
  <si>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</si>
  <si>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</si>
  <si>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</si>
  <si>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</si>
  <si>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</si>
  <si>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</si>
  <si>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</si>
  <si>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</si>
  <si>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</si>
  <si>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</si>
  <si>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</si>
  <si>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</si>
  <si>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</si>
  <si>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</si>
  <si>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</si>
  <si>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</si>
  <si>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</si>
  <si>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</si>
  <si>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</si>
  <si>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</si>
  <si>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</si>
  <si>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</si>
  <si>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</si>
  <si>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</si>
  <si>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</si>
  <si>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</si>
  <si>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</si>
  <si>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</si>
  <si>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</si>
  <si>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</si>
  <si>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</si>
  <si>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</si>
  <si>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</si>
  <si>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</si>
  <si>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</si>
  <si>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</si>
  <si>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</si>
  <si>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</si>
  <si>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</si>
  <si>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</si>
  <si>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</si>
  <si>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</si>
  <si>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</si>
  <si>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</si>
  <si>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</si>
  <si>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</si>
  <si>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</si>
  <si>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</si>
  <si>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</si>
  <si>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</si>
  <si>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</si>
  <si>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</si>
  <si>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</si>
  <si>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</si>
  <si>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</si>
  <si>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</si>
  <si>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</si>
  <si>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</si>
  <si>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</si>
  <si>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</si>
  <si>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</si>
  <si>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</si>
  <si>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</si>
  <si>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</si>
  <si>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</si>
  <si>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</si>
  <si>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</si>
  <si>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</si>
  <si>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</si>
  <si>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</si>
  <si>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</si>
  <si>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</si>
  <si>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</si>
  <si>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</si>
  <si>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</si>
  <si>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</si>
  <si>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</si>
  <si>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</si>
  <si>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</si>
  <si>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</si>
  <si>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</si>
  <si>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</si>
  <si>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</si>
  <si>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</si>
  <si>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</si>
  <si>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</si>
  <si>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</si>
  <si>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</si>
  <si>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</si>
  <si>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</si>
  <si>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</si>
  <si>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</si>
  <si>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</si>
  <si>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</si>
  <si>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</si>
  <si>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</si>
  <si>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</si>
  <si>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</si>
  <si>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</si>
  <si>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</si>
  <si>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</si>
  <si>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</si>
  <si>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</si>
  <si>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</si>
  <si>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</si>
  <si>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</si>
  <si>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</si>
  <si>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</si>
  <si>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</si>
  <si>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</si>
  <si>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</si>
  <si>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</si>
  <si>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</si>
  <si>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</si>
  <si>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</si>
  <si>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</si>
  <si>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</si>
  <si>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</si>
  <si>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</si>
  <si>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</si>
  <si>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</si>
  <si>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</si>
  <si>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</si>
  <si>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</si>
  <si>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</si>
  <si>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</si>
  <si>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</si>
  <si>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</si>
  <si>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</si>
  <si>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</si>
  <si>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</si>
  <si>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</si>
  <si>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</si>
  <si>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</si>
  <si>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</si>
  <si>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</si>
  <si>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</si>
  <si>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</si>
  <si>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</si>
  <si>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</si>
  <si>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</si>
  <si>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</si>
  <si>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</si>
  <si>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</si>
  <si>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</si>
  <si>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</si>
  <si>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</si>
  <si>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</si>
  <si>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</si>
  <si>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</si>
  <si>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</si>
  <si>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</si>
  <si>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</si>
  <si>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</si>
  <si>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</si>
  <si>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</si>
  <si>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</si>
  <si>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</si>
  <si>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</si>
  <si>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</si>
  <si>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</si>
  <si>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</si>
  <si>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</si>
  <si>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</si>
  <si>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</si>
  <si>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</si>
  <si>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</si>
  <si>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</si>
  <si>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</si>
  <si>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</si>
  <si>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</si>
  <si>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</si>
  <si>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</si>
  <si>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</si>
  <si>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</si>
  <si>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</si>
  <si>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</si>
  <si>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</si>
  <si>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</si>
  <si>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</si>
  <si>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</si>
  <si>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</si>
  <si>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</si>
  <si>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</si>
  <si>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</si>
  <si>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</si>
  <si>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</si>
  <si>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</si>
  <si>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</si>
  <si>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</si>
  <si>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</si>
  <si>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</si>
  <si>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</si>
  <si>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</si>
  <si>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</si>
  <si>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</si>
  <si>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</si>
  <si>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</si>
  <si>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</si>
  <si>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</si>
  <si>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</si>
  <si>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</si>
  <si>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</si>
  <si>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</si>
  <si>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</si>
  <si>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</si>
  <si>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</si>
  <si>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</si>
  <si>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</si>
  <si>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</si>
  <si>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</si>
  <si>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</si>
  <si>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</si>
  <si>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</si>
  <si>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</si>
  <si>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</si>
  <si>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</si>
  <si>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</si>
  <si>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</si>
  <si>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</si>
  <si>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</si>
  <si>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</si>
  <si>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</si>
  <si>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</si>
  <si>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</si>
  <si>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</si>
  <si>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</si>
  <si>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</si>
  <si>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</si>
  <si>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</si>
  <si>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</si>
  <si>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</si>
  <si>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</si>
  <si>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</si>
  <si>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</si>
  <si>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</si>
  <si>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</si>
  <si>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</si>
  <si>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</si>
  <si>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</si>
  <si>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</si>
  <si>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</si>
  <si>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</si>
  <si>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</si>
  <si>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</si>
  <si>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</si>
  <si>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</si>
  <si>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</si>
  <si>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</si>
  <si>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</si>
  <si>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</si>
  <si>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</si>
  <si>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</si>
  <si>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</si>
  <si>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</si>
  <si>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</si>
  <si>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</si>
  <si>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</si>
  <si>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</si>
  <si>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</si>
  <si>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</si>
  <si>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</si>
  <si>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</si>
  <si>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</si>
  <si>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</si>
  <si>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</si>
  <si>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</si>
  <si>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</si>
  <si>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</si>
  <si>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</si>
  <si>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</si>
  <si>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</si>
  <si>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</si>
  <si>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</si>
  <si>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</si>
  <si>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</si>
  <si>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</si>
  <si>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</si>
  <si>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</si>
  <si>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</si>
  <si>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</si>
  <si>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</si>
  <si>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</si>
  <si>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</si>
  <si>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</si>
  <si>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</si>
  <si>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</si>
  <si>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</si>
  <si>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</si>
  <si>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</si>
  <si>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</si>
  <si>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</si>
  <si>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</si>
  <si>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</si>
  <si>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</si>
  <si>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</si>
  <si>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</si>
  <si>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</si>
  <si>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</si>
  <si>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</si>
  <si>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</si>
  <si>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</si>
  <si>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</si>
  <si>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</si>
  <si>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</si>
  <si>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</si>
  <si>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</si>
  <si>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</si>
  <si>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</si>
  <si>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</si>
  <si>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</si>
  <si>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</si>
  <si>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</si>
  <si>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</si>
  <si>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</si>
  <si>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</si>
  <si>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</si>
  <si>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</si>
  <si>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</si>
  <si>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</si>
  <si>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</si>
  <si>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</si>
  <si>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</si>
  <si>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</si>
  <si>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</si>
  <si>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</si>
  <si>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</si>
  <si>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</si>
  <si>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</si>
  <si>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</si>
  <si>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</si>
  <si>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</si>
  <si>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</si>
  <si>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</si>
  <si>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</si>
  <si>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</si>
  <si>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</si>
  <si>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</si>
  <si>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</si>
  <si>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</si>
  <si>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</si>
  <si>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</si>
  <si>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</si>
  <si>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</si>
  <si>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</si>
  <si>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</si>
  <si>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</si>
  <si>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</si>
  <si>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</si>
  <si>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</si>
  <si>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</si>
  <si>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</si>
  <si>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</si>
  <si>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</si>
  <si>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</si>
  <si>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</si>
  <si>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</si>
  <si>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</si>
  <si>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</si>
  <si>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</si>
  <si>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</si>
  <si>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</si>
  <si>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</si>
  <si>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</si>
  <si>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</si>
  <si>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</si>
  <si>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</si>
  <si>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</si>
  <si>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</si>
  <si>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</si>
  <si>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</si>
  <si>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</si>
  <si>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</si>
  <si>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</si>
  <si>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</si>
  <si>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</si>
  <si>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</si>
  <si>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</si>
  <si>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</si>
  <si>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</si>
  <si>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</si>
  <si>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</si>
  <si>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</si>
  <si>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</si>
  <si>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</si>
  <si>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</si>
  <si>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</si>
  <si>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</si>
  <si>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</si>
  <si>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</si>
  <si>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</si>
  <si>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</si>
  <si>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</si>
  <si>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</si>
  <si>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</si>
  <si>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</si>
  <si>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</si>
  <si>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</si>
  <si>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</si>
  <si>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</si>
  <si>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</si>
  <si>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</si>
  <si>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</si>
  <si>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</si>
  <si>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</si>
  <si>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</si>
  <si>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</si>
  <si>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</si>
  <si>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</si>
  <si>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</si>
  <si>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</si>
  <si>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</si>
  <si>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</si>
  <si>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</si>
  <si>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</si>
  <si>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</si>
  <si>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</si>
  <si>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</si>
  <si>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</si>
  <si>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</si>
  <si>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</si>
  <si>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</si>
  <si>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</si>
  <si>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</si>
  <si>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</si>
  <si>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</si>
  <si>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</si>
  <si>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</si>
  <si>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</si>
  <si>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</si>
  <si>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</si>
  <si>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</si>
  <si>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</si>
  <si>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</si>
  <si>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</si>
  <si>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</si>
  <si>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</si>
  <si>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</si>
  <si>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</si>
  <si>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</si>
  <si>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</si>
  <si>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</si>
  <si>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</si>
  <si>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</si>
  <si>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</si>
  <si>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</si>
  <si>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</si>
  <si>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</si>
  <si>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</si>
  <si>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</si>
  <si>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</si>
  <si>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</si>
  <si>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</si>
  <si>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</si>
  <si>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</si>
  <si>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</si>
  <si>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</si>
  <si>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</si>
  <si>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</si>
  <si>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</si>
  <si>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</si>
  <si>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</si>
  <si>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</si>
  <si>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</si>
  <si>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</si>
  <si>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</si>
  <si>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</si>
  <si>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</si>
  <si>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</si>
  <si>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</si>
  <si>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</si>
  <si>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</si>
  <si>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</si>
  <si>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</si>
  <si>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</si>
  <si>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</si>
  <si>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</si>
  <si>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</si>
  <si>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</si>
  <si>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</si>
  <si>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</si>
  <si>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</si>
  <si>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</si>
  <si>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</si>
  <si>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</si>
  <si>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</si>
  <si>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</si>
  <si>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</si>
  <si>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</si>
  <si>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</si>
  <si>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</si>
  <si>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</si>
  <si>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</si>
  <si>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</si>
  <si>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</si>
  <si>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</si>
  <si>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</si>
  <si>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</si>
  <si>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</si>
  <si>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</si>
  <si>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</si>
  <si>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</si>
  <si>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</si>
  <si>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</si>
  <si>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</si>
  <si>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</si>
  <si>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</si>
  <si>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</si>
  <si>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</si>
  <si>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</si>
  <si>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</si>
  <si>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</si>
  <si>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</si>
  <si>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</si>
  <si>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</si>
  <si>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</si>
  <si>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</si>
  <si>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</si>
  <si>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</si>
  <si>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</si>
  <si>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</si>
  <si>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</si>
  <si>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</si>
  <si>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</si>
  <si>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</si>
  <si>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</si>
  <si>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</si>
  <si>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</si>
  <si>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</si>
  <si>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</si>
  <si>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</si>
  <si>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</si>
  <si>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</si>
  <si>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</si>
  <si>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</si>
  <si>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</si>
  <si>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</si>
  <si>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</si>
  <si>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</si>
  <si>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</si>
  <si>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</si>
  <si>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</si>
  <si>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</si>
  <si>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</si>
  <si>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</si>
  <si>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</si>
  <si>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</si>
  <si>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</si>
  <si>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</si>
  <si>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</si>
  <si>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</si>
  <si>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</si>
  <si>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</si>
  <si>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</si>
  <si>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</si>
  <si>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</si>
  <si>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</si>
  <si>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</si>
  <si>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</si>
  <si>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</si>
  <si>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</si>
  <si>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</si>
  <si>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</si>
  <si>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</si>
  <si>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</si>
  <si>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</si>
  <si>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</si>
  <si>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</si>
  <si>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</si>
  <si>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</si>
  <si>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</si>
  <si>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</si>
  <si>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</si>
  <si>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</si>
  <si>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</si>
  <si>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</si>
  <si>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</si>
  <si>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</si>
  <si>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</si>
  <si>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</si>
  <si>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</si>
  <si>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</si>
  <si>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</si>
  <si>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</si>
  <si>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</si>
  <si>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</si>
  <si>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</si>
  <si>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</si>
  <si>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</si>
  <si>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</si>
  <si>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</si>
  <si>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</si>
  <si>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</si>
  <si>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</si>
  <si>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</si>
  <si>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</si>
  <si>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</si>
  <si>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</si>
  <si>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</si>
  <si>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</si>
  <si>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</si>
  <si>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</si>
  <si>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</si>
  <si>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</si>
  <si>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</si>
  <si>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</si>
  <si>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</si>
  <si>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</si>
  <si>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</si>
  <si>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</si>
  <si>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</si>
  <si>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</si>
  <si>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</si>
  <si>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</si>
  <si>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</si>
  <si>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</si>
  <si>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</si>
  <si>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</si>
  <si>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</si>
  <si>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</si>
  <si>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</si>
  <si>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</si>
  <si>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</si>
  <si>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</si>
  <si>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</si>
  <si>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</si>
  <si>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</si>
  <si>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</si>
  <si>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</si>
  <si>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</si>
  <si>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</si>
  <si>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</si>
  <si>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</si>
  <si>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</si>
  <si>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</si>
  <si>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</si>
  <si>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</si>
  <si>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</si>
  <si>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</si>
  <si>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</si>
  <si>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</si>
  <si>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</si>
  <si>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</si>
  <si>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</si>
  <si>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</si>
  <si>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</si>
  <si>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</si>
  <si>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</si>
  <si>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</si>
  <si>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</si>
  <si>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</si>
  <si>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</si>
  <si>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</si>
  <si>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</si>
  <si>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</si>
  <si>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</si>
  <si>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</si>
  <si>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</si>
  <si>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</si>
  <si>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</si>
  <si>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</si>
  <si>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</si>
  <si>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</si>
  <si>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</si>
  <si>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</si>
  <si>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</si>
  <si>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</si>
  <si>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</si>
  <si>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</si>
  <si>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</si>
  <si>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</si>
  <si>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</si>
  <si>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</si>
  <si>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</si>
  <si>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</si>
  <si>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</si>
  <si>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</si>
  <si>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</si>
  <si>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</si>
  <si>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</si>
  <si>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</si>
  <si>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</si>
  <si>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</si>
  <si>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</si>
  <si>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</si>
  <si>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</si>
  <si>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</si>
  <si>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</si>
  <si>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</si>
  <si>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</si>
  <si>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</si>
  <si>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</si>
  <si>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</si>
  <si>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</si>
  <si>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</si>
  <si>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</si>
  <si>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</si>
  <si>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</si>
  <si>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</si>
  <si>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</si>
  <si>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</si>
  <si>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</si>
  <si>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</si>
  <si>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</si>
  <si>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</si>
  <si>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</si>
  <si>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</si>
  <si>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</si>
  <si>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</si>
  <si>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</si>
  <si>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</si>
  <si>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</si>
  <si>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</si>
  <si>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</si>
  <si>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</si>
  <si>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</si>
  <si>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</si>
  <si>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</si>
  <si>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</si>
  <si>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</si>
  <si>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</si>
  <si>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</si>
  <si>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</si>
  <si>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</si>
  <si>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</si>
  <si>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</si>
  <si>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</si>
  <si>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</si>
  <si>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</si>
  <si>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</si>
  <si>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</si>
  <si>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</si>
  <si>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</si>
  <si>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</si>
  <si>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</si>
  <si>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</si>
  <si>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</si>
  <si>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</si>
  <si>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</si>
  <si>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</si>
  <si>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</si>
  <si>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</si>
  <si>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</si>
  <si>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</si>
  <si>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</si>
  <si>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</si>
  <si>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</si>
  <si>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</si>
  <si>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</si>
  <si>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</si>
  <si>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</si>
  <si>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</si>
  <si>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</si>
  <si>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</si>
  <si>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</si>
  <si>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</si>
  <si>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</si>
  <si>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</si>
  <si>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</si>
  <si>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</si>
  <si>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</si>
  <si>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</si>
  <si>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</si>
  <si>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</si>
  <si>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</si>
  <si>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</si>
  <si>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</si>
  <si>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</si>
  <si>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</si>
  <si>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</si>
  <si>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</si>
  <si>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</si>
  <si>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</si>
  <si>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</si>
  <si>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</si>
  <si>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</si>
  <si>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</si>
  <si>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</si>
  <si>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</si>
  <si>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</si>
  <si>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</si>
  <si>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</si>
  <si>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</si>
  <si>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</si>
  <si>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</si>
  <si>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</si>
  <si>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</si>
  <si>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</si>
  <si>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</si>
  <si>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</si>
  <si>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</si>
  <si>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</si>
  <si>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</si>
  <si>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</si>
  <si>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</si>
  <si>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</si>
  <si>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</si>
  <si>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</si>
  <si>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</si>
  <si>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</si>
  <si>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</si>
  <si>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</si>
  <si>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</si>
  <si>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</si>
  <si>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</si>
  <si>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</si>
  <si>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</si>
  <si>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</si>
  <si>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</si>
  <si>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</si>
  <si>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</si>
  <si>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</si>
  <si>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</si>
  <si>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</si>
  <si>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</si>
  <si>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</si>
  <si>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</si>
  <si>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</si>
  <si>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</si>
  <si>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</si>
  <si>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</si>
  <si>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</si>
  <si>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</si>
  <si>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</si>
  <si>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</si>
  <si>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</si>
  <si>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</si>
  <si>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</si>
  <si>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</si>
  <si>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</si>
  <si>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</si>
  <si>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</si>
  <si>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</si>
  <si>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</si>
  <si>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</si>
  <si>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</si>
  <si>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</si>
  <si>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</si>
  <si>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</si>
  <si>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</si>
  <si>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</si>
  <si>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</si>
  <si>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</si>
  <si>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</si>
  <si>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</si>
  <si>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</si>
  <si>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</si>
  <si>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</si>
  <si>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</si>
  <si>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</si>
  <si>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</si>
  <si>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</si>
  <si>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</si>
  <si>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</si>
  <si>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</si>
  <si>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</si>
  <si>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</si>
  <si>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</si>
  <si>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</si>
  <si>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</si>
  <si>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</si>
  <si>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</si>
  <si>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</si>
  <si>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</si>
  <si>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</si>
  <si>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</si>
  <si>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</si>
  <si>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</si>
  <si>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</si>
  <si>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</si>
  <si>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</si>
  <si>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</si>
  <si>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</si>
  <si>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</si>
  <si>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</si>
  <si>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</si>
  <si>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</si>
  <si>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</si>
  <si>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</si>
  <si>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</si>
  <si>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</si>
  <si>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</si>
  <si>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</si>
  <si>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</si>
  <si>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</si>
  <si>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</si>
  <si>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</si>
  <si>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</si>
  <si>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</si>
  <si>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</si>
  <si>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</si>
  <si>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</si>
  <si>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</si>
  <si>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</si>
  <si>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</si>
  <si>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</si>
  <si>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</si>
  <si>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</si>
  <si>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</si>
  <si>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</si>
  <si>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</si>
  <si>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</si>
  <si>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</si>
  <si>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</si>
  <si>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</si>
  <si>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</si>
  <si>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</si>
  <si>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</si>
  <si>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</si>
  <si>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</si>
  <si>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</si>
  <si>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</si>
  <si>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</si>
  <si>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</si>
  <si>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</si>
  <si>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</si>
  <si>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</si>
  <si>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</si>
  <si>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</si>
  <si>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</si>
  <si>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</si>
  <si>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</si>
  <si>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</si>
  <si>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</si>
  <si>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</si>
  <si>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</si>
  <si>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</si>
  <si>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</si>
  <si>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</si>
  <si>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</si>
  <si>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</si>
  <si>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</si>
  <si>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</si>
  <si>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</si>
  <si>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</si>
  <si>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</si>
  <si>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</si>
  <si>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</si>
  <si>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</si>
  <si>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</si>
  <si>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</si>
  <si>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</si>
  <si>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</si>
  <si>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</si>
  <si>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</si>
  <si>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</si>
  <si>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</si>
  <si>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</si>
  <si>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</si>
  <si>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</si>
  <si>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</si>
  <si>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</si>
  <si>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</si>
  <si>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</si>
  <si>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</si>
  <si>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</si>
  <si>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</si>
  <si>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</si>
  <si>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</si>
  <si>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</si>
  <si>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</si>
  <si>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</si>
  <si>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</si>
  <si>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</si>
  <si>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</si>
  <si>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</si>
  <si>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</si>
  <si>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</si>
  <si>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</si>
  <si>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</si>
  <si>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</si>
  <si>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</si>
  <si>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</si>
  <si>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</si>
  <si>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</si>
  <si>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</si>
  <si>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</si>
  <si>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</si>
  <si>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</si>
  <si>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</si>
  <si>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</si>
  <si>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</si>
  <si>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</si>
  <si>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</si>
  <si>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</si>
  <si>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</si>
  <si>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</si>
  <si>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</si>
  <si>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</si>
  <si>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</si>
  <si>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</si>
  <si>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</si>
  <si>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</si>
  <si>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</si>
  <si>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</si>
  <si>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</si>
  <si>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</si>
  <si>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</si>
  <si>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</si>
  <si>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</si>
  <si>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</si>
  <si>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</si>
  <si>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</si>
  <si>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</si>
  <si>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</si>
  <si>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</si>
  <si>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</si>
  <si>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</si>
  <si>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</si>
  <si>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</si>
  <si>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</si>
  <si>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</si>
  <si>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</si>
  <si>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</si>
  <si>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</si>
  <si>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</si>
  <si>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</si>
  <si>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</si>
  <si>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</si>
  <si>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</si>
  <si>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</si>
  <si>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</si>
  <si>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</si>
  <si>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</si>
  <si>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</si>
  <si>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</si>
  <si>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</si>
  <si>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</si>
  <si>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</si>
  <si>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</si>
  <si>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</si>
  <si>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</si>
  <si>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</si>
  <si>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</si>
  <si>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</si>
  <si>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</si>
  <si>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</si>
  <si>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</si>
  <si>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</si>
  <si>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</si>
  <si>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</si>
  <si>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</si>
  <si>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</si>
  <si>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</si>
  <si>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</si>
  <si>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</si>
  <si>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</si>
  <si>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</si>
  <si>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</si>
  <si>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</si>
  <si>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</si>
  <si>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</si>
  <si>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</si>
  <si>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</si>
  <si>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</si>
  <si>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</si>
  <si>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</si>
  <si>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</si>
  <si>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</si>
  <si>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</si>
  <si>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</si>
  <si>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</si>
  <si>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</si>
  <si>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</si>
  <si>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</si>
  <si>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</si>
  <si>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</si>
  <si>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</si>
  <si>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</si>
  <si>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</si>
  <si>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</si>
  <si>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</si>
  <si>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</si>
  <si>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</si>
  <si>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</si>
  <si>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</si>
  <si>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</si>
  <si>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</si>
  <si>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</si>
  <si>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</si>
  <si>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</si>
  <si>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</si>
  <si>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</si>
  <si>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</si>
  <si>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</si>
  <si>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</si>
  <si>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</si>
  <si>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</si>
  <si>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</si>
  <si>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</si>
  <si>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</si>
  <si>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</si>
  <si>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</si>
  <si>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</si>
  <si>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</si>
  <si>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</si>
  <si>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</si>
  <si>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</si>
  <si>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</si>
  <si>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</si>
  <si>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</si>
  <si>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</si>
  <si>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</si>
  <si>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</si>
  <si>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</si>
  <si>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</si>
  <si>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</si>
  <si>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</si>
  <si>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</si>
  <si>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</si>
  <si>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</si>
  <si>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</si>
  <si>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</si>
  <si>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</si>
  <si>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</si>
  <si>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</si>
  <si>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</si>
  <si>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</si>
  <si>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</si>
  <si>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</si>
  <si>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</si>
  <si>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</si>
  <si>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</si>
  <si>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</si>
  <si>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</si>
  <si>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</si>
  <si>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</si>
  <si>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</si>
  <si>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</si>
  <si>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</si>
  <si>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</si>
  <si>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</si>
  <si>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</si>
  <si>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</si>
  <si>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</si>
  <si>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</si>
  <si>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</si>
  <si>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</si>
  <si>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</si>
  <si>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</si>
  <si>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</si>
  <si>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</si>
  <si>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</si>
  <si>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</si>
  <si>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</si>
  <si>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</si>
  <si>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</si>
  <si>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</si>
  <si>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</si>
  <si>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</si>
  <si>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</si>
  <si>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</si>
  <si>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</si>
  <si>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</si>
  <si>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</si>
  <si>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</si>
  <si>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</si>
  <si>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</si>
  <si>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</si>
  <si>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</si>
  <si>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</si>
  <si>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</si>
  <si>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</si>
  <si>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</si>
  <si>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</si>
  <si>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</si>
  <si>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</si>
  <si>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</si>
  <si>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</si>
  <si>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</si>
  <si>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</si>
  <si>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</si>
  <si>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</si>
  <si>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</si>
  <si>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</si>
  <si>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</si>
  <si>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</si>
  <si>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</si>
  <si>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</si>
  <si>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</si>
  <si>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</si>
  <si>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</si>
  <si>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</si>
  <si>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</si>
  <si>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</si>
  <si>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</si>
  <si>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</si>
  <si>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</si>
  <si>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</si>
  <si>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</si>
  <si>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</si>
  <si>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</si>
  <si>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</si>
  <si>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</si>
  <si>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</si>
  <si>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</si>
  <si>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</si>
  <si>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</si>
  <si>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</si>
  <si>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</si>
  <si>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</si>
  <si>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</si>
  <si>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</si>
  <si>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</si>
  <si>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</si>
  <si>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</si>
  <si>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</si>
  <si>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</si>
  <si>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</si>
  <si>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</si>
  <si>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</si>
  <si>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</si>
  <si>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</si>
  <si>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</si>
  <si>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</si>
  <si>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</si>
  <si>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</si>
  <si>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</si>
  <si>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</si>
  <si>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</si>
  <si>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</si>
  <si>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</si>
  <si>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</si>
  <si>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</si>
  <si>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</si>
  <si>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</si>
  <si>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</si>
  <si>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</si>
  <si>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</si>
  <si>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</si>
  <si>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</si>
  <si>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</si>
  <si>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</si>
  <si>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</si>
  <si>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</si>
  <si>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</si>
  <si>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</si>
  <si>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</si>
  <si>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</si>
  <si>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</si>
  <si>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</si>
  <si>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</si>
  <si>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</si>
  <si>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</si>
  <si>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</si>
  <si>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</si>
  <si>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</si>
  <si>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</si>
  <si>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</si>
  <si>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</si>
  <si>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</si>
  <si>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</si>
  <si>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</si>
  <si>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</si>
  <si>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</si>
  <si>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</si>
  <si>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</si>
  <si>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</si>
  <si>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</si>
  <si>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</si>
  <si>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</si>
  <si>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</si>
  <si>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</si>
  <si>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</si>
  <si>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</si>
  <si>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</si>
  <si>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</si>
  <si>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</si>
  <si>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</si>
  <si>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</si>
  <si>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</si>
  <si>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</si>
  <si>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</si>
  <si>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</si>
  <si>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</si>
  <si>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</si>
  <si>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</si>
  <si>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</si>
  <si>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</si>
  <si>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</si>
  <si>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</si>
  <si>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</si>
  <si>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</si>
  <si>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</si>
  <si>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</si>
  <si>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</si>
  <si>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</si>
  <si>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</si>
  <si>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</si>
  <si>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</si>
  <si>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</si>
  <si>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</si>
  <si>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</si>
  <si>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</si>
  <si>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</si>
  <si>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</si>
  <si>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</si>
  <si>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</si>
  <si>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</si>
  <si>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</si>
  <si>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</si>
  <si>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</si>
  <si>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</si>
  <si>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</si>
  <si>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</si>
  <si>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</si>
  <si>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</si>
  <si>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</si>
  <si>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</si>
  <si>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</si>
  <si>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</si>
  <si>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</si>
  <si>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</si>
  <si>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</si>
  <si>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</si>
  <si>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</si>
  <si>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</si>
  <si>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</si>
  <si>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</si>
  <si>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</si>
  <si>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</si>
  <si>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</si>
  <si>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</si>
  <si>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</si>
  <si>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</si>
  <si>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</si>
  <si>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</si>
  <si>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</si>
  <si>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</si>
  <si>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</si>
  <si>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</si>
  <si>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</si>
  <si>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</si>
  <si>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</si>
  <si>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</si>
  <si>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</si>
  <si>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</si>
  <si>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</si>
  <si>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</si>
  <si>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</si>
  <si>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</si>
  <si>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</si>
  <si>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</si>
  <si>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</si>
  <si>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</si>
  <si>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</si>
  <si>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</si>
  <si>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</si>
  <si>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</si>
  <si>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</si>
  <si>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</si>
  <si>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</si>
  <si>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</si>
  <si>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</si>
  <si>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</si>
  <si>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</si>
  <si>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</si>
  <si>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</si>
  <si>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</si>
  <si>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</si>
  <si>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</si>
  <si>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</si>
  <si>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</si>
  <si>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</si>
  <si>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</si>
  <si>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</si>
  <si>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</si>
  <si>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</si>
  <si>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</si>
  <si>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</si>
  <si>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</si>
  <si>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</si>
  <si>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</si>
  <si>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</si>
  <si>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</si>
  <si>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</si>
  <si>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</si>
  <si>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</si>
  <si>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</si>
  <si>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</si>
  <si>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</si>
  <si>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</si>
  <si>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</si>
  <si>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</si>
  <si>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</si>
  <si>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</si>
  <si>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</si>
  <si>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</si>
  <si>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</si>
  <si>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</si>
  <si>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</si>
  <si>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</si>
  <si>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</si>
  <si>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</si>
  <si>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</si>
  <si>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</si>
  <si>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</si>
  <si>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</si>
  <si>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</si>
  <si>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</si>
  <si>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</si>
  <si>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</si>
  <si>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</si>
  <si>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</si>
  <si>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</si>
  <si>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</si>
  <si>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</si>
  <si>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</si>
  <si>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</si>
  <si>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</si>
  <si>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</si>
  <si>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</si>
  <si>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</si>
  <si>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</si>
  <si>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</si>
  <si>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</si>
  <si>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</si>
  <si>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</si>
  <si>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</si>
  <si>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</si>
  <si>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</si>
  <si>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</si>
  <si>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</si>
  <si>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</si>
  <si>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</si>
  <si>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</si>
  <si>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</si>
  <si>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</si>
  <si>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</si>
  <si>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</si>
  <si>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</si>
  <si>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</si>
  <si>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</si>
  <si>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</si>
  <si>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</si>
  <si>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</si>
  <si>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</si>
  <si>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</si>
  <si>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</si>
  <si>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</si>
  <si>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</si>
  <si>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</si>
  <si>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</si>
  <si>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</si>
  <si>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</si>
  <si>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</si>
  <si>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</si>
  <si>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</si>
  <si>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</si>
  <si>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</si>
  <si>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</si>
  <si>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</si>
  <si>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</si>
  <si>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</si>
  <si>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</si>
  <si>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</si>
  <si>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</si>
  <si>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</si>
  <si>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</si>
  <si>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</si>
  <si>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</si>
  <si>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</si>
  <si>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</si>
  <si>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</si>
  <si>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</si>
  <si>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</si>
  <si>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</si>
  <si>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</si>
  <si>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</si>
  <si>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</si>
  <si>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</si>
  <si>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</si>
  <si>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</si>
  <si>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</si>
  <si>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</si>
  <si>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</si>
  <si>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</si>
  <si>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</si>
  <si>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</si>
  <si>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</si>
  <si>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</si>
  <si>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</si>
  <si>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</si>
  <si>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</si>
  <si>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</si>
  <si>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</si>
  <si>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</si>
  <si>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</si>
  <si>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</si>
  <si>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</si>
  <si>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</si>
  <si>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</si>
  <si>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</si>
  <si>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</si>
  <si>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</si>
  <si>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</si>
  <si>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</si>
  <si>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</si>
  <si>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</si>
  <si>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</si>
  <si>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</si>
  <si>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</si>
  <si>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</si>
  <si>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</si>
  <si>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</si>
  <si>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</si>
  <si>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</si>
  <si>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</si>
  <si>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</si>
  <si>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</si>
  <si>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</si>
  <si>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</si>
  <si>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</si>
  <si>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</si>
  <si>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</si>
  <si>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</si>
  <si>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</si>
  <si>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</si>
  <si>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</si>
  <si>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</si>
  <si>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</si>
  <si>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</si>
  <si>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</si>
  <si>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</si>
  <si>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</si>
  <si>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</si>
  <si>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</si>
  <si>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</si>
  <si>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</si>
  <si>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</si>
  <si>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</si>
  <si>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</si>
  <si>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</si>
  <si>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</si>
  <si>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</si>
  <si>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</si>
  <si>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</si>
  <si>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</si>
  <si>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</si>
  <si>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</si>
  <si>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</si>
  <si>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</si>
  <si>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</si>
  <si>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</si>
  <si>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</si>
  <si>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</si>
  <si>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</si>
  <si>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</si>
  <si>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</si>
  <si>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</si>
  <si>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</si>
  <si>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</si>
  <si>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</si>
  <si>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</si>
  <si>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</si>
  <si>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</si>
  <si>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</si>
  <si>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</si>
  <si>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</si>
  <si>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</si>
  <si>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</si>
  <si>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</si>
  <si>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</si>
  <si>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</si>
  <si>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</si>
  <si>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</si>
  <si>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</si>
  <si>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</si>
  <si>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</si>
  <si>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</si>
  <si>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</si>
  <si>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</si>
  <si>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</si>
  <si>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</si>
  <si>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</si>
  <si>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</si>
  <si>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</si>
  <si>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</si>
  <si>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</si>
  <si>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</si>
  <si>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</si>
  <si>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</si>
  <si>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</si>
  <si>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</si>
  <si>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</si>
  <si>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</si>
  <si>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</si>
  <si>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</si>
  <si>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</si>
  <si>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</si>
  <si>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</si>
  <si>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</si>
  <si>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</si>
  <si>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</si>
  <si>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</si>
  <si>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</si>
  <si>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</si>
  <si>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</si>
  <si>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</si>
  <si>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</si>
  <si>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</si>
  <si>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</si>
  <si>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</si>
  <si>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</si>
  <si>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</si>
  <si>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</si>
  <si>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</si>
  <si>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</si>
  <si>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</si>
  <si>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</si>
  <si>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</si>
  <si>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</si>
  <si>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</si>
  <si>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</si>
  <si>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</si>
  <si>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</si>
  <si>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</si>
  <si>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</si>
  <si>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</si>
  <si>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</si>
  <si>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</si>
  <si>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</si>
  <si>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</si>
  <si>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</si>
  <si>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</si>
  <si>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</si>
  <si>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</si>
  <si>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</si>
  <si>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</si>
  <si>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</si>
  <si>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</si>
  <si>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</si>
  <si>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</si>
  <si>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</si>
  <si>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</si>
  <si>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</si>
  <si>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</si>
  <si>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</si>
  <si>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</si>
  <si>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</si>
  <si>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</si>
  <si>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</si>
  <si>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</si>
  <si>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</si>
  <si>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</si>
  <si>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</si>
  <si>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</si>
  <si>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</si>
  <si>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</si>
  <si>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</si>
  <si>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</si>
  <si>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</si>
  <si>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</si>
  <si>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</si>
  <si>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</si>
  <si>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</si>
  <si>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</si>
  <si>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</si>
  <si>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</si>
  <si>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</si>
  <si>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</si>
  <si>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</si>
  <si>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</si>
  <si>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</si>
  <si>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</si>
  <si>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</si>
  <si>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</si>
  <si>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</si>
  <si>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</si>
  <si>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</si>
  <si>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</si>
  <si>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</si>
  <si>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</si>
  <si>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</si>
  <si>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</si>
  <si>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</si>
  <si>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</si>
  <si>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</si>
  <si>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</si>
  <si>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</si>
  <si>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</si>
  <si>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</si>
  <si>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</si>
  <si>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</si>
  <si>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</si>
  <si>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</si>
  <si>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</si>
  <si>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</si>
  <si>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</si>
  <si>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</si>
  <si>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</si>
  <si>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</si>
  <si>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</si>
  <si>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</si>
  <si>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</si>
  <si>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</si>
  <si>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</si>
  <si>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</si>
  <si>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</si>
  <si>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</si>
  <si>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</si>
  <si>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</si>
  <si>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</si>
  <si>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</si>
  <si>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</si>
  <si>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</si>
  <si>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</si>
  <si>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</si>
  <si>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</si>
  <si>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</si>
  <si>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</si>
  <si>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</si>
  <si>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</si>
  <si>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</si>
  <si>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</si>
  <si>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</si>
  <si>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</si>
  <si>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</si>
  <si>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</si>
  <si>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</si>
  <si>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</si>
  <si>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</si>
  <si>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</si>
  <si>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</si>
  <si>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</si>
  <si>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</si>
  <si>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</si>
  <si>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</si>
  <si>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</si>
  <si>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</si>
  <si>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</si>
  <si>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</si>
  <si>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</si>
  <si>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</si>
  <si>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</si>
  <si>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</si>
  <si>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</si>
  <si>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</si>
  <si>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</si>
  <si>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</si>
  <si>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</si>
  <si>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</si>
  <si>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</si>
  <si>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</si>
  <si>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</si>
  <si>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</si>
  <si>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</si>
  <si>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</si>
  <si>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</si>
  <si>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</si>
  <si>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</si>
  <si>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</si>
  <si>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</si>
  <si>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</si>
  <si>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</si>
  <si>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</si>
  <si>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</si>
  <si>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</si>
  <si>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</si>
  <si>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</si>
  <si>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</si>
  <si>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</si>
  <si>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</si>
  <si>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</si>
  <si>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</si>
  <si>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</si>
  <si>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</si>
  <si>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</si>
  <si>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</si>
  <si>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</si>
  <si>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</si>
  <si>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</si>
  <si>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</si>
  <si>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</si>
  <si>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</si>
  <si>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</si>
  <si>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</si>
  <si>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</si>
  <si>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</si>
  <si>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</si>
  <si>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</si>
  <si>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</si>
  <si>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</si>
  <si>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</si>
  <si>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</si>
  <si>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</si>
  <si>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</si>
  <si>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</si>
  <si>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</si>
  <si>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</si>
  <si>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</si>
  <si>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</si>
  <si>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</si>
  <si>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</si>
  <si>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</si>
  <si>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</si>
  <si>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</si>
  <si>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</si>
  <si>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</si>
  <si>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</si>
  <si>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</si>
  <si>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</si>
  <si>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</si>
  <si>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</si>
  <si>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</si>
  <si>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</si>
  <si>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</si>
  <si>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</si>
  <si>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</si>
  <si>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</si>
  <si>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</si>
  <si>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</si>
  <si>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</si>
  <si>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</si>
  <si>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</si>
  <si>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</si>
  <si>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</si>
  <si>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</si>
  <si>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</si>
  <si>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</si>
  <si>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</si>
  <si>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</si>
  <si>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</si>
  <si>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</si>
  <si>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</si>
  <si>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</si>
  <si>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</si>
  <si>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</si>
  <si>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</si>
  <si>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</si>
  <si>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</si>
  <si>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</si>
  <si>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</si>
  <si>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</si>
  <si>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</si>
  <si>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</si>
  <si>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</si>
  <si>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</si>
  <si>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</si>
  <si>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</si>
  <si>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</si>
  <si>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</si>
  <si>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</si>
  <si>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</si>
  <si>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</si>
  <si>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</si>
  <si>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</si>
  <si>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</si>
  <si>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</si>
  <si>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</si>
  <si>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</si>
  <si>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</si>
  <si>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</si>
  <si>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</si>
  <si>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</si>
  <si>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</si>
  <si>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</si>
  <si>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</si>
  <si>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</si>
  <si>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</si>
  <si>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</si>
  <si>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</si>
  <si>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</si>
  <si>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</si>
  <si>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</si>
  <si>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</si>
  <si>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</si>
  <si>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</si>
  <si>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</si>
  <si>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</si>
  <si>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</si>
  <si>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</si>
  <si>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</si>
  <si>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</si>
  <si>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</si>
  <si>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</si>
  <si>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</si>
  <si>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</si>
  <si>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</si>
  <si>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</si>
  <si>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</si>
  <si>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</si>
  <si>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</si>
  <si>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</si>
  <si>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</si>
  <si>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</si>
  <si>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</si>
  <si>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</si>
  <si>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</si>
  <si>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</si>
  <si>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</si>
  <si>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</si>
  <si>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</si>
  <si>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</si>
  <si>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</si>
  <si>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</si>
  <si>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</si>
  <si>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</si>
  <si>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</si>
  <si>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</si>
  <si>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</si>
  <si>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</si>
  <si>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</si>
  <si>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</si>
  <si>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</si>
  <si>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</si>
  <si>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</si>
  <si>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</si>
  <si>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</si>
  <si>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</si>
  <si>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</si>
  <si>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</si>
  <si>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</si>
  <si>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</si>
  <si>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</si>
  <si>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</si>
  <si>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</si>
  <si>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</si>
  <si>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</si>
  <si>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</si>
  <si>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</si>
  <si>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</si>
  <si>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</si>
  <si>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</si>
  <si>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</si>
  <si>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</si>
  <si>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</si>
  <si>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</si>
  <si>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</si>
  <si>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</si>
  <si>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</si>
  <si>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</si>
  <si>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</si>
  <si>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</si>
  <si>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</si>
  <si>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</si>
  <si>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</si>
  <si>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</si>
  <si>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</si>
  <si>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</si>
  <si>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</si>
  <si>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</si>
  <si>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</si>
  <si>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</si>
  <si>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</si>
  <si>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</si>
  <si>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</si>
  <si>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</si>
  <si>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</si>
  <si>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</si>
  <si>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</si>
  <si>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</si>
  <si>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</si>
  <si>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</si>
  <si>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</si>
  <si>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</si>
  <si>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</si>
  <si>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</si>
  <si>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</si>
  <si>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</si>
  <si>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</si>
  <si>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</si>
  <si>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</si>
  <si>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</si>
  <si>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</si>
  <si>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</si>
  <si>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</si>
  <si>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</si>
  <si>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</si>
  <si>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</si>
  <si>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</si>
  <si>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</si>
  <si>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</si>
  <si>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</si>
  <si>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</si>
  <si>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</si>
  <si>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</si>
  <si>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</si>
  <si>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</si>
  <si>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</si>
  <si>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</si>
  <si>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</si>
  <si>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</si>
  <si>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</si>
  <si>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</si>
  <si>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</si>
  <si>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</si>
  <si>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</si>
  <si>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</si>
  <si>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</si>
  <si>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</si>
  <si>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</si>
  <si>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</si>
  <si>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</si>
  <si>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</si>
  <si>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</si>
  <si>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</si>
  <si>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</si>
  <si>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</si>
  <si>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</si>
  <si>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</si>
  <si>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</si>
  <si>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</si>
  <si>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</si>
  <si>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</si>
  <si>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</si>
  <si>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</si>
  <si>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</si>
  <si>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</si>
  <si>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</si>
  <si>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</si>
  <si>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</si>
  <si>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</si>
  <si>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</si>
  <si>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</si>
  <si>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</si>
  <si>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</si>
  <si>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</si>
  <si>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</si>
  <si>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</si>
  <si>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</si>
  <si>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</si>
  <si>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</si>
  <si>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</si>
  <si>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</si>
  <si>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</si>
  <si>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</si>
  <si>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</si>
  <si>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</si>
  <si>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</si>
  <si>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</si>
  <si>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</si>
  <si>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</si>
  <si>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</si>
  <si>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</si>
  <si>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</si>
  <si>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</si>
  <si>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</si>
  <si>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</si>
  <si>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</si>
  <si>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</si>
  <si>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</si>
  <si>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</si>
  <si>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</si>
  <si>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</si>
  <si>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</si>
  <si>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</si>
  <si>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</si>
  <si>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</si>
  <si>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</si>
  <si>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</si>
  <si>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</si>
  <si>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</si>
  <si>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</si>
  <si>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</si>
  <si>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</si>
  <si>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</si>
  <si>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</si>
  <si>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</si>
  <si>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</si>
  <si>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</si>
  <si>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</si>
  <si>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</si>
  <si>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</si>
  <si>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</si>
  <si>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</si>
  <si>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</si>
  <si>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</si>
  <si>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</si>
  <si>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</si>
  <si>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</si>
  <si>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</si>
  <si>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</si>
  <si>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</si>
  <si>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</si>
  <si>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</si>
  <si>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</si>
  <si>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</si>
  <si>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</si>
  <si>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</si>
  <si>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</si>
  <si>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</si>
  <si>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</si>
  <si>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</si>
  <si>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</si>
  <si>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</si>
  <si>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</si>
  <si>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</si>
  <si>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</si>
  <si>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</si>
  <si>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</si>
  <si>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</si>
  <si>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</si>
  <si>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</si>
  <si>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</si>
  <si>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</si>
  <si>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</si>
  <si>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</si>
  <si>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</si>
  <si>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</si>
  <si>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</si>
  <si>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</si>
  <si>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</si>
  <si>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</si>
  <si>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</si>
  <si>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</si>
  <si>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</si>
  <si>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</si>
  <si>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</si>
  <si>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</si>
  <si>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</si>
  <si>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</si>
  <si>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</si>
  <si>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</si>
  <si>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</si>
  <si>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</si>
  <si>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</si>
  <si>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</si>
  <si>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</si>
  <si>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</si>
  <si>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</si>
  <si>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</si>
  <si>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</si>
  <si>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</si>
  <si>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</si>
  <si>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</si>
  <si>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</si>
  <si>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</si>
  <si>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</si>
  <si>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</si>
  <si>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</si>
  <si>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</si>
  <si>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</si>
  <si>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</si>
  <si>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</si>
  <si>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</si>
  <si>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</si>
  <si>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</si>
  <si>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</si>
  <si>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</si>
  <si>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</si>
  <si>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</si>
  <si>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</si>
  <si>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</si>
  <si>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</si>
  <si>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</si>
  <si>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</si>
  <si>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</si>
  <si>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</si>
  <si>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</si>
  <si>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</si>
  <si>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</si>
  <si>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</si>
  <si>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</si>
  <si>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</si>
  <si>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</si>
  <si>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</si>
  <si>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</si>
  <si>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</si>
  <si>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</si>
  <si>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</si>
  <si>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</si>
  <si>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</si>
  <si>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</si>
  <si>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</si>
  <si>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</si>
  <si>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</si>
  <si>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</si>
  <si>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</si>
  <si>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</si>
  <si>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</si>
  <si>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</si>
  <si>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</si>
  <si>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</si>
  <si>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</si>
  <si>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</si>
  <si>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</si>
  <si>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</si>
  <si>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</si>
  <si>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</si>
  <si>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</si>
  <si>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</si>
  <si>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</si>
  <si>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</si>
  <si>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</si>
  <si>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</si>
  <si>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</si>
  <si>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</si>
  <si>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</si>
  <si>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</si>
  <si>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</si>
  <si>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</si>
  <si>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</si>
  <si>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</si>
  <si>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</si>
  <si>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</si>
  <si>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</si>
  <si>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</si>
  <si>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</si>
  <si>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</si>
  <si>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</si>
  <si>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</si>
  <si>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</si>
  <si>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</si>
  <si>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</si>
  <si>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</si>
  <si>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</si>
  <si>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</si>
  <si>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</si>
  <si>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</si>
  <si>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</si>
  <si>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</si>
  <si>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</si>
  <si>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</si>
  <si>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</si>
  <si>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</si>
  <si>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</si>
  <si>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</si>
  <si>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</si>
  <si>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</si>
  <si>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</si>
  <si>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</si>
  <si>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</si>
  <si>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</si>
  <si>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</si>
  <si>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</si>
  <si>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</si>
  <si>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</si>
  <si>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</si>
  <si>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</si>
  <si>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</si>
  <si>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</si>
  <si>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</si>
  <si>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</si>
  <si>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</si>
  <si>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</si>
  <si>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</si>
  <si>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</si>
  <si>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</si>
  <si>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</si>
  <si>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</si>
  <si>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</si>
  <si>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</si>
  <si>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</si>
  <si>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</si>
  <si>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</si>
  <si>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</si>
  <si>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</si>
  <si>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</si>
  <si>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</si>
  <si>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</si>
  <si>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</si>
  <si>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</si>
  <si>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</si>
  <si>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</si>
  <si>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</si>
  <si>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</si>
  <si>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</si>
  <si>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</si>
  <si>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</si>
  <si>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</si>
  <si>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</si>
  <si>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</si>
  <si>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</si>
  <si>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</si>
  <si>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</si>
  <si>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</si>
  <si>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</si>
  <si>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</si>
  <si>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</si>
  <si>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</si>
  <si>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</si>
  <si>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</si>
  <si>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</si>
  <si>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</si>
  <si>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</si>
  <si>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</si>
  <si>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</si>
  <si>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</si>
  <si>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</si>
  <si>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</si>
  <si>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</si>
  <si>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</si>
  <si>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</si>
  <si>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</si>
  <si>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</si>
  <si>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</si>
  <si>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</si>
  <si>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</si>
  <si>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</si>
  <si>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</si>
  <si>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</si>
  <si>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</si>
  <si>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</si>
  <si>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</si>
  <si>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</si>
  <si>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</si>
  <si>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</si>
  <si>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</si>
  <si>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</si>
  <si>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</si>
  <si>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</si>
  <si>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</si>
  <si>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</si>
  <si>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</si>
  <si>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</si>
  <si>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</si>
  <si>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</si>
  <si>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</si>
  <si>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</si>
  <si>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</si>
  <si>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</si>
  <si>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</si>
  <si>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</si>
  <si>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</si>
  <si>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</si>
  <si>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</si>
  <si>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</si>
  <si>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</si>
  <si>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</si>
  <si>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</si>
  <si>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</si>
  <si>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</si>
  <si>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</si>
  <si>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</si>
  <si>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</si>
  <si>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</si>
  <si>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</si>
  <si>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</si>
  <si>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</si>
  <si>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</si>
  <si>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</si>
  <si>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</si>
  <si>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</si>
  <si>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</si>
  <si>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</si>
  <si>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</si>
  <si>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</si>
  <si>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</si>
  <si>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</si>
  <si>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</si>
  <si>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</si>
  <si>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</si>
  <si>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</si>
  <si>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</si>
  <si>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</si>
  <si>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</si>
  <si>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</si>
  <si>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</si>
  <si>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</si>
  <si>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</si>
  <si>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</si>
  <si>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</si>
  <si>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</si>
  <si>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</si>
  <si>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</si>
  <si>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</si>
  <si>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</si>
  <si>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</si>
  <si>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</si>
  <si>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</si>
  <si>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</si>
  <si>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</si>
  <si>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</si>
  <si>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</si>
  <si>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</si>
  <si>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</si>
  <si>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</si>
  <si>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</si>
  <si>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</si>
  <si>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</si>
  <si>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</si>
  <si>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</si>
  <si>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</si>
  <si>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</si>
  <si>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</si>
  <si>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</si>
  <si>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</si>
  <si>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</si>
  <si>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</si>
  <si>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</si>
  <si>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</si>
  <si>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</si>
  <si>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</si>
  <si>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</si>
  <si>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</si>
  <si>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</si>
  <si>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</si>
  <si>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</si>
  <si>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</si>
  <si>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</si>
  <si>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</si>
  <si>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</si>
  <si>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</si>
  <si>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</si>
  <si>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</si>
  <si>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</si>
  <si>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</si>
  <si>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</si>
  <si>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</si>
  <si>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</si>
  <si>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</si>
  <si>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</si>
  <si>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</si>
  <si>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</si>
  <si>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</si>
  <si>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</si>
  <si>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</si>
  <si>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</si>
  <si>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</si>
  <si>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</si>
  <si>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</si>
  <si>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</si>
  <si>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</si>
  <si>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</si>
  <si>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</si>
  <si>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</si>
  <si>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</si>
  <si>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</si>
  <si>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</si>
  <si>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</si>
  <si>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</si>
  <si>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</si>
  <si>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</si>
  <si>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</si>
  <si>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</si>
  <si>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</si>
  <si>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</si>
  <si>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</si>
  <si>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</si>
  <si>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</si>
  <si>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</si>
  <si>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</si>
  <si>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</si>
  <si>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</si>
  <si>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</si>
  <si>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</si>
  <si>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</si>
  <si>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</si>
  <si>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</si>
  <si>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</si>
  <si>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</si>
  <si>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</si>
  <si>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</si>
  <si>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</si>
  <si>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</si>
  <si>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</si>
  <si>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</si>
  <si>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</si>
  <si>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</si>
  <si>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</si>
  <si>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</si>
  <si>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</si>
  <si>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</si>
  <si>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</si>
  <si>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</si>
  <si>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</si>
  <si>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</si>
  <si>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</si>
  <si>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</si>
  <si>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</si>
  <si>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</si>
  <si>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</si>
  <si>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</si>
  <si>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</si>
  <si>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</si>
  <si>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</si>
  <si>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</si>
  <si>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</si>
  <si>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</si>
  <si>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</si>
  <si>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</si>
  <si>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</si>
  <si>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</si>
  <si>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</si>
  <si>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</si>
  <si>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</si>
  <si>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</si>
  <si>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</si>
  <si>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</si>
  <si>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</si>
  <si>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</si>
  <si>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</si>
  <si>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</si>
  <si>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</si>
  <si>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</si>
  <si>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</si>
  <si>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</si>
  <si>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</si>
  <si>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</si>
  <si>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</si>
  <si>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</si>
  <si>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</si>
  <si>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</si>
  <si>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</si>
  <si>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</si>
  <si>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</si>
  <si>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</si>
  <si>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</si>
  <si>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</si>
  <si>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</si>
  <si>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</si>
  <si>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</si>
  <si>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</si>
  <si>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</si>
  <si>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</si>
  <si>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</si>
  <si>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</si>
  <si>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</si>
  <si>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</si>
  <si>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</si>
  <si>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</si>
  <si>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</si>
  <si>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</si>
  <si>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</si>
  <si>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</si>
  <si>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</si>
  <si>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</si>
  <si>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</si>
  <si>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</si>
  <si>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</si>
  <si>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</si>
  <si>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</si>
  <si>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</si>
  <si>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</si>
  <si>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</si>
  <si>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</si>
  <si>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</si>
  <si>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</si>
  <si>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</si>
  <si>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</si>
  <si>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</si>
  <si>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</si>
  <si>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</si>
  <si>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</si>
  <si>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</si>
  <si>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</si>
  <si>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</si>
  <si>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</si>
  <si>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</si>
  <si>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</si>
  <si>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</si>
  <si>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</si>
  <si>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</si>
  <si>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</si>
  <si>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</si>
  <si>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</si>
  <si>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</si>
  <si>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</si>
  <si>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</si>
  <si>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</si>
  <si>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</si>
  <si>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</si>
  <si>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</si>
  <si>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</si>
  <si>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</si>
  <si>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</si>
  <si>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</si>
  <si>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</si>
  <si>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</si>
  <si>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</si>
  <si>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</si>
  <si>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</si>
  <si>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</si>
  <si>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</si>
  <si>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</si>
  <si>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</si>
  <si>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</si>
  <si>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</si>
  <si>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</si>
  <si>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</si>
  <si>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</si>
  <si>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</si>
  <si>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</si>
  <si>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</si>
  <si>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</si>
  <si>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</si>
  <si>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</si>
  <si>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</si>
  <si>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</si>
  <si>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</si>
  <si>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</si>
  <si>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</si>
  <si>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</si>
  <si>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</si>
  <si>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</si>
  <si>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</si>
  <si>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</si>
  <si>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</si>
  <si>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</si>
  <si>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</si>
  <si>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</si>
  <si>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</si>
  <si>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</si>
  <si>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</si>
  <si>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</si>
  <si>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</si>
  <si>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</si>
  <si>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</si>
  <si>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</si>
  <si>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</si>
  <si>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</si>
  <si>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</si>
  <si>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</si>
  <si>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</si>
  <si>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</si>
  <si>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</si>
  <si>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</si>
  <si>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</si>
  <si>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</si>
  <si>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</si>
  <si>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</si>
  <si>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</si>
  <si>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</si>
  <si>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</si>
  <si>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</si>
  <si>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</si>
  <si>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</si>
  <si>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</si>
  <si>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</si>
  <si>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</si>
  <si>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</si>
  <si>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</si>
  <si>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</si>
  <si>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</si>
  <si>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</si>
  <si>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</si>
  <si>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</si>
  <si>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</si>
  <si>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</si>
  <si>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</si>
  <si>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</si>
  <si>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</si>
  <si>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</si>
  <si>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</si>
  <si>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</si>
  <si>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</si>
  <si>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</si>
  <si>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</si>
  <si>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</si>
  <si>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</si>
  <si>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</si>
  <si>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</si>
  <si>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</si>
  <si>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</si>
  <si>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</si>
  <si>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</si>
  <si>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</si>
  <si>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</si>
  <si>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</si>
  <si>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</si>
  <si>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</si>
  <si>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</si>
  <si>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</si>
  <si>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</si>
  <si>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</si>
  <si>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</si>
  <si>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</si>
  <si>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</si>
  <si>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</si>
  <si>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</si>
  <si>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</si>
  <si>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</si>
  <si>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</si>
  <si>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</si>
  <si>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</si>
  <si>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</si>
  <si>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</si>
  <si>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</si>
  <si>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</si>
  <si>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</si>
  <si>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</si>
  <si>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</si>
  <si>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</si>
  <si>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</si>
  <si>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</si>
  <si>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</si>
  <si>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</si>
  <si>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</si>
  <si>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</si>
  <si>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</si>
  <si>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</si>
  <si>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</si>
  <si>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</si>
  <si>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</si>
  <si>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</si>
  <si>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</si>
  <si>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</si>
  <si>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</si>
  <si>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</si>
  <si>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</si>
  <si>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</si>
  <si>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</si>
  <si>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</si>
  <si>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</si>
  <si>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</si>
  <si>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</si>
  <si>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</si>
  <si>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</si>
  <si>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</si>
  <si>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</si>
  <si>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</si>
  <si>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</si>
  <si>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</si>
  <si>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</si>
  <si>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</si>
  <si>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</si>
  <si>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</si>
  <si>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</si>
  <si>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</si>
  <si>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</si>
  <si>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</si>
  <si>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</si>
  <si>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</si>
  <si>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</si>
  <si>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</si>
  <si>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</si>
  <si>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</si>
  <si>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</si>
  <si>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</si>
  <si>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</si>
  <si>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</si>
  <si>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</si>
  <si>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</si>
  <si>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</si>
  <si>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</si>
  <si>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</si>
  <si>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</si>
  <si>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</si>
  <si>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</si>
  <si>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</si>
  <si>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</si>
  <si>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</si>
  <si>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</si>
  <si>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</si>
  <si>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</si>
  <si>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</si>
  <si>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</si>
  <si>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</si>
  <si>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</si>
  <si>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</si>
  <si>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</si>
  <si>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</si>
  <si>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</si>
  <si>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</si>
  <si>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</si>
  <si>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</si>
  <si>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</si>
  <si>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</si>
  <si>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</si>
  <si>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</si>
  <si>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</si>
  <si>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</si>
  <si>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</si>
  <si>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</si>
  <si>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</si>
  <si>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</si>
  <si>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</si>
  <si>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</si>
  <si>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</si>
  <si>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</si>
  <si>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</si>
  <si>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</si>
  <si>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</si>
  <si>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</si>
  <si>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</si>
  <si>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</si>
  <si>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</si>
  <si>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</si>
  <si>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</si>
  <si>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</si>
  <si>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</si>
  <si>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</si>
  <si>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</si>
  <si>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</si>
  <si>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</si>
  <si>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</si>
  <si>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</si>
  <si>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</si>
  <si>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</si>
  <si>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</si>
  <si>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</si>
  <si>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</si>
  <si>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</si>
  <si>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</si>
  <si>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</si>
  <si>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</si>
  <si>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</si>
  <si>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</si>
  <si>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</si>
  <si>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</si>
  <si>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</si>
  <si>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</si>
  <si>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</si>
  <si>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</si>
  <si>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</si>
  <si>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</si>
  <si>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</si>
  <si>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</si>
  <si>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</si>
  <si>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</si>
  <si>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</si>
  <si>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</si>
  <si>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</si>
  <si>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</si>
  <si>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</si>
  <si>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</si>
  <si>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</si>
  <si>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</si>
  <si>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</si>
  <si>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</si>
  <si>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</si>
  <si>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</si>
  <si>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</si>
  <si>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</si>
  <si>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</si>
  <si>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</si>
  <si>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</si>
  <si>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</si>
  <si>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</si>
  <si>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</si>
  <si>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</si>
  <si>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</si>
  <si>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</si>
  <si>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</si>
  <si>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</si>
  <si>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</si>
  <si>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</si>
  <si>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</si>
  <si>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</si>
  <si>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</si>
  <si>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</si>
  <si>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</si>
  <si>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</si>
  <si>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</si>
  <si>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</si>
  <si>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</si>
  <si>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</si>
  <si>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</si>
  <si>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</si>
  <si>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</si>
  <si>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</si>
  <si>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</si>
  <si>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</si>
  <si>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</si>
  <si>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</si>
  <si>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</si>
  <si>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</si>
  <si>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</si>
  <si>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</si>
  <si>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</si>
  <si>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</si>
  <si>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</si>
  <si>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</si>
  <si>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</si>
  <si>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</si>
  <si>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</si>
  <si>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</si>
  <si>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</si>
  <si>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</si>
  <si>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</si>
  <si>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</si>
  <si>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</si>
  <si>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</si>
  <si>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</si>
  <si>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</si>
  <si>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</si>
  <si>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</si>
  <si>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</si>
  <si>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</si>
  <si>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</si>
  <si>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</si>
  <si>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</si>
  <si>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</si>
  <si>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</si>
  <si>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</si>
  <si>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</si>
  <si>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</si>
  <si>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</si>
  <si>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</si>
  <si>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</si>
  <si>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</si>
  <si>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</si>
  <si>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</si>
  <si>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</si>
  <si>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</si>
  <si>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</si>
  <si>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</si>
  <si>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</si>
  <si>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</si>
  <si>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</si>
  <si>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</si>
  <si>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</si>
  <si>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</si>
  <si>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</si>
  <si>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</si>
  <si>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</si>
  <si>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</si>
  <si>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</si>
  <si>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</si>
  <si>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</si>
  <si>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</si>
  <si>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</si>
  <si>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</si>
  <si>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</si>
  <si>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</si>
  <si>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</si>
  <si>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</si>
  <si>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</si>
  <si>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</si>
  <si>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</si>
  <si>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</si>
  <si>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</si>
  <si>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</si>
  <si>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</si>
  <si>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</si>
  <si>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</si>
  <si>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</si>
  <si>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</si>
  <si>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</si>
  <si>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</si>
  <si>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</si>
  <si>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</si>
  <si>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</si>
  <si>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</si>
  <si>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</si>
  <si>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</si>
  <si>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</si>
  <si>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</si>
  <si>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</si>
  <si>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</si>
  <si>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</si>
  <si>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</si>
  <si>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</si>
  <si>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</si>
  <si>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</si>
  <si>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</si>
  <si>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</si>
  <si>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</si>
  <si>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</si>
  <si>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</si>
  <si>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</si>
  <si>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</si>
  <si>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</si>
  <si>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</si>
  <si>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</si>
  <si>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</si>
  <si>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</si>
  <si>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</si>
  <si>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</si>
  <si>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</si>
  <si>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</si>
  <si>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</si>
  <si>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</si>
  <si>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</si>
  <si>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</si>
  <si>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</si>
  <si>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</si>
  <si>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</si>
  <si>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</si>
  <si>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</si>
  <si>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</si>
  <si>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</si>
  <si>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</si>
  <si>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</si>
  <si>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</si>
  <si>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</si>
  <si>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</si>
  <si>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</si>
  <si>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</si>
  <si>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</si>
  <si>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</si>
  <si>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</si>
  <si>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</si>
  <si>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</si>
  <si>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</si>
  <si>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</si>
  <si>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</si>
  <si>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</si>
  <si>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</si>
  <si>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</si>
  <si>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</si>
  <si>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</si>
  <si>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</si>
  <si>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</si>
  <si>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</si>
  <si>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</si>
  <si>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</si>
  <si>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</si>
  <si>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</si>
  <si>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</si>
  <si>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</si>
  <si>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</si>
  <si>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</si>
  <si>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</si>
  <si>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</si>
  <si>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</si>
  <si>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</si>
  <si>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</si>
  <si>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</si>
  <si>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</si>
  <si>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</si>
  <si>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</si>
  <si>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</si>
  <si>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</si>
  <si>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</si>
  <si>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</si>
  <si>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</si>
  <si>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</si>
  <si>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</si>
  <si>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</si>
  <si>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</si>
  <si>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</si>
  <si>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</si>
  <si>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</si>
  <si>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</si>
  <si>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</si>
  <si>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</si>
  <si>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</si>
  <si>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</si>
  <si>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</si>
  <si>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</si>
  <si>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</si>
  <si>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</si>
  <si>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</si>
  <si>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</si>
  <si>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</si>
  <si>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</si>
  <si>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</si>
  <si>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</si>
  <si>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</si>
  <si>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</si>
  <si>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</si>
  <si>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</si>
  <si>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</si>
  <si>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</si>
  <si>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</si>
  <si>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</si>
  <si>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</si>
  <si>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</si>
  <si>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</si>
  <si>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</si>
  <si>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</si>
  <si>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</si>
  <si>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</si>
  <si>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</si>
  <si>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</si>
  <si>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</si>
  <si>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</si>
  <si>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</si>
  <si>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</si>
  <si>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</si>
  <si>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</si>
  <si>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</si>
  <si>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</si>
  <si>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</si>
  <si>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</si>
  <si>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</si>
  <si>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</si>
  <si>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</si>
  <si>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</si>
  <si>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</si>
  <si>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</si>
  <si>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</si>
  <si>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</si>
  <si>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</si>
  <si>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</si>
  <si>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</si>
  <si>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</si>
  <si>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</si>
  <si>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</si>
  <si>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</si>
  <si>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</si>
  <si>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</si>
  <si>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</si>
  <si>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</si>
  <si>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</si>
  <si>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</si>
  <si>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</si>
  <si>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</si>
  <si>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</si>
  <si>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</si>
  <si>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</si>
  <si>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</si>
  <si>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</si>
  <si>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</si>
  <si>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</si>
  <si>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</si>
  <si>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</si>
  <si>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</si>
  <si>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</si>
  <si>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</si>
  <si>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</si>
  <si>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</si>
  <si>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</si>
  <si>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</si>
  <si>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</si>
  <si>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</si>
  <si>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</si>
  <si>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</si>
  <si>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</si>
  <si>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</si>
  <si>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</si>
  <si>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</si>
  <si>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</si>
  <si>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</si>
  <si>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</si>
  <si>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</si>
  <si>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</si>
  <si>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</si>
  <si>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</si>
  <si>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</si>
  <si>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</si>
  <si>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</si>
  <si>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</si>
  <si>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</si>
  <si>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</si>
  <si>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</si>
  <si>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</si>
  <si>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</si>
  <si>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</si>
  <si>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</si>
  <si>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</si>
  <si>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</si>
  <si>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</si>
  <si>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</si>
  <si>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</si>
  <si>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</si>
  <si>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</si>
  <si>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</si>
  <si>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</si>
  <si>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</si>
  <si>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</si>
  <si>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</si>
  <si>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</si>
  <si>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</si>
  <si>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</si>
  <si>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</si>
  <si>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</si>
  <si>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</si>
  <si>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</si>
  <si>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</si>
  <si>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</si>
  <si>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</si>
  <si>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</si>
  <si>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</si>
  <si>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</si>
  <si>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</si>
  <si>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</si>
  <si>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</si>
  <si>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</si>
  <si>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</si>
  <si>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</si>
  <si>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</si>
  <si>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</si>
  <si>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</si>
  <si>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</si>
  <si>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</si>
  <si>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</si>
  <si>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</si>
  <si>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</si>
  <si>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</si>
  <si>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</si>
  <si>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</si>
  <si>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</si>
  <si>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</si>
  <si>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</si>
  <si>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</si>
  <si>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</si>
  <si>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</si>
  <si>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</si>
  <si>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</si>
  <si>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</si>
  <si>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</si>
  <si>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</si>
  <si>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</si>
  <si>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</si>
  <si>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</si>
  <si>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</si>
  <si>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</si>
  <si>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</si>
  <si>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</si>
  <si>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</si>
  <si>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</si>
  <si>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</si>
  <si>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</si>
  <si>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</si>
  <si>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</si>
  <si>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</si>
  <si>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</si>
  <si>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</si>
  <si>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</si>
  <si>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</si>
  <si>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</si>
  <si>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</si>
  <si>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</si>
  <si>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</si>
  <si>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</si>
  <si>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</si>
  <si>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</si>
  <si>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</si>
  <si>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</si>
  <si>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</si>
  <si>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</si>
  <si>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</si>
  <si>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</si>
  <si>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</si>
  <si>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</si>
  <si>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</si>
  <si>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</si>
  <si>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</si>
  <si>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</si>
  <si>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</si>
  <si>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</si>
  <si>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</si>
  <si>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</si>
  <si>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</si>
  <si>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</si>
  <si>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</si>
  <si>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</si>
  <si>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</si>
  <si>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</si>
  <si>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</si>
  <si>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</si>
  <si>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</si>
  <si>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</si>
  <si>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</si>
  <si>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</si>
  <si>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</si>
  <si>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</si>
  <si>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</si>
  <si>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</si>
  <si>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</si>
  <si>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</si>
  <si>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</si>
  <si>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</si>
  <si>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</si>
  <si>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</si>
  <si>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</si>
  <si>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</si>
  <si>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</si>
  <si>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</si>
  <si>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</si>
  <si>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</si>
  <si>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</si>
  <si>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</si>
  <si>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</si>
  <si>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</si>
  <si>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</si>
  <si>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</si>
  <si>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</si>
  <si>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</si>
  <si>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</si>
  <si>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</si>
  <si>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</si>
  <si>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</si>
  <si>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</si>
  <si>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</si>
  <si>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</si>
  <si>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</si>
  <si>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</si>
  <si>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</si>
  <si>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</si>
  <si>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</si>
  <si>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</si>
  <si>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</si>
  <si>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</si>
  <si>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</si>
  <si>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</si>
  <si>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</si>
  <si>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</si>
  <si>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</si>
  <si>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</si>
  <si>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</si>
  <si>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</si>
  <si>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</si>
  <si>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</si>
  <si>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</si>
  <si>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</si>
  <si>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</si>
  <si>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</si>
  <si>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</si>
  <si>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</si>
  <si>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</si>
  <si>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</si>
  <si>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</si>
  <si>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</si>
  <si>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</si>
  <si>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</si>
  <si>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</si>
  <si>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</si>
  <si>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</si>
  <si>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</si>
  <si>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</si>
  <si>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</si>
  <si>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</si>
  <si>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</si>
  <si>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</si>
  <si>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</si>
  <si>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</si>
  <si>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</si>
  <si>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</si>
  <si>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</si>
  <si>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</si>
  <si>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</si>
  <si>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</si>
  <si>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</si>
  <si>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</si>
  <si>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</si>
  <si>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</si>
  <si>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</si>
  <si>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</si>
  <si>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</si>
  <si>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</si>
  <si>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</si>
  <si>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</si>
  <si>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</si>
  <si>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</si>
  <si>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</si>
  <si>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</si>
  <si>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</si>
  <si>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</si>
  <si>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</si>
  <si>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</si>
  <si>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</si>
  <si>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</si>
  <si>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</si>
  <si>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</si>
  <si>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</si>
  <si>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</si>
  <si>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</si>
  <si>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</si>
  <si>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</si>
  <si>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</si>
  <si>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</si>
  <si>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</si>
  <si>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</si>
  <si>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</si>
  <si>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</si>
  <si>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</si>
  <si>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</si>
  <si>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</si>
  <si>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</si>
  <si>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</si>
  <si>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</si>
  <si>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</si>
  <si>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</si>
  <si>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</si>
  <si>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</si>
  <si>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</si>
  <si>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</si>
  <si>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</si>
  <si>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</si>
  <si>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</si>
  <si>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</si>
  <si>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</si>
  <si>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</si>
  <si>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</si>
  <si>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</si>
  <si>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</si>
  <si>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</si>
  <si>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</si>
  <si>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</si>
  <si>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</si>
  <si>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</si>
  <si>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</si>
  <si>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</si>
  <si>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</si>
  <si>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</si>
  <si>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</si>
  <si>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</si>
  <si>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</si>
  <si>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</si>
  <si>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</si>
  <si>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</si>
  <si>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</si>
  <si>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</si>
  <si>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</si>
  <si>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</si>
  <si>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</si>
  <si>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</si>
  <si>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</si>
  <si>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</si>
  <si>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</si>
  <si>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</si>
  <si>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</si>
  <si>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</si>
  <si>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</si>
  <si>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</si>
  <si>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</si>
  <si>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</si>
  <si>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</si>
  <si>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</si>
  <si>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</si>
  <si>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</si>
  <si>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</si>
  <si>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</si>
  <si>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</si>
  <si>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</si>
  <si>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</si>
  <si>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</si>
  <si>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</si>
  <si>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</si>
  <si>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</si>
  <si>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</si>
  <si>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</si>
  <si>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</si>
  <si>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</si>
  <si>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</si>
  <si>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</si>
  <si>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</si>
  <si>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</si>
  <si>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</si>
  <si>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</si>
  <si>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</si>
  <si>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</si>
  <si>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</si>
  <si>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</si>
  <si>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</si>
  <si>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</si>
  <si>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</si>
  <si>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</si>
  <si>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</si>
  <si>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</si>
  <si>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</si>
  <si>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</si>
  <si>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</si>
  <si>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</si>
  <si>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</si>
  <si>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</si>
  <si>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</si>
  <si>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</si>
  <si>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</si>
  <si>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</si>
  <si>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</si>
  <si>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</si>
  <si>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</si>
  <si>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</si>
  <si>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</si>
  <si>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</si>
  <si>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</si>
  <si>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</si>
  <si>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</si>
  <si>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</si>
  <si>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</si>
  <si>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</si>
  <si>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</si>
  <si>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</si>
  <si>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</si>
  <si>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</si>
  <si>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</si>
  <si>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</si>
  <si>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</si>
  <si>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</si>
  <si>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</si>
  <si>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</si>
  <si>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</si>
  <si>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</si>
  <si>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</si>
  <si>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</si>
  <si>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</si>
  <si>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</si>
  <si>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</si>
  <si>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</si>
  <si>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</si>
  <si>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</si>
  <si>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</si>
  <si>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</si>
  <si>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</si>
  <si>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</si>
  <si>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</si>
  <si>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</si>
  <si>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</si>
  <si>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</si>
  <si>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</si>
  <si>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</si>
  <si>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</si>
  <si>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</si>
  <si>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</si>
  <si>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</si>
  <si>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</si>
  <si>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</si>
  <si>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</si>
  <si>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</si>
  <si>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</si>
  <si>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</si>
  <si>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</si>
  <si>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</si>
  <si>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</si>
  <si>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</si>
  <si>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</si>
  <si>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</si>
  <si>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</si>
  <si>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</si>
  <si>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</si>
  <si>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</si>
  <si>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</si>
  <si>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</si>
  <si>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</si>
  <si>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</si>
  <si>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</si>
  <si>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</si>
  <si>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</si>
  <si>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</si>
  <si>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</si>
  <si>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</si>
  <si>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</si>
  <si>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</si>
  <si>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</si>
  <si>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</si>
  <si>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</si>
  <si>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</si>
  <si>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</si>
  <si>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</si>
  <si>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</si>
  <si>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</si>
  <si>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</si>
  <si>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</si>
  <si>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</si>
  <si>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</si>
  <si>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</si>
  <si>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</si>
  <si>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</si>
  <si>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</si>
  <si>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</si>
  <si>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</si>
  <si>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</si>
  <si>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</si>
  <si>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</si>
  <si>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</si>
  <si>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</si>
  <si>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</si>
  <si>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</si>
  <si>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</si>
  <si>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</si>
  <si>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</si>
  <si>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</si>
  <si>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</si>
  <si>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</si>
  <si>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</si>
  <si>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</si>
  <si>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</si>
  <si>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</si>
  <si>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</si>
  <si>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</si>
  <si>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</si>
  <si>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</si>
  <si>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</si>
  <si>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</si>
  <si>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</si>
  <si>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</si>
  <si>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</si>
  <si>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</si>
  <si>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</si>
  <si>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</si>
  <si>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</si>
  <si>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</si>
  <si>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</si>
  <si>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</si>
  <si>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</si>
  <si>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</si>
  <si>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</si>
  <si>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</si>
  <si>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</si>
  <si>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</si>
  <si>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</si>
  <si>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</si>
  <si>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</si>
  <si>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</si>
  <si>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</si>
  <si>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</si>
  <si>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</si>
  <si>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</si>
  <si>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</si>
  <si>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</si>
  <si>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</si>
  <si>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</si>
  <si>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</si>
  <si>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</si>
  <si>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</si>
  <si>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</si>
  <si>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</si>
  <si>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</si>
  <si>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</si>
  <si>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</si>
  <si>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</si>
  <si>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</si>
  <si>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</si>
  <si>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</si>
  <si>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</si>
  <si>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</si>
  <si>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</si>
  <si>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</si>
  <si>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</si>
  <si>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</si>
  <si>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</si>
  <si>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</si>
  <si>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</si>
  <si>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</si>
  <si>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</si>
  <si>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</si>
  <si>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</si>
  <si>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</si>
  <si>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</si>
  <si>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</si>
  <si>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</si>
  <si>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</si>
  <si>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</si>
  <si>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</si>
  <si>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</si>
  <si>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</si>
  <si>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</si>
  <si>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</si>
  <si>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</si>
  <si>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</si>
  <si>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</si>
  <si>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</si>
  <si>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</si>
  <si>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</si>
  <si>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</si>
  <si>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</si>
  <si>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</si>
  <si>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</si>
  <si>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</si>
  <si>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</si>
  <si>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</si>
  <si>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</si>
  <si>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</si>
  <si>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</si>
  <si>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</si>
  <si>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</si>
  <si>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</si>
  <si>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</si>
  <si>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</si>
  <si>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</si>
  <si>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</si>
  <si>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</si>
  <si>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</si>
  <si>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</si>
  <si>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</si>
  <si>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</si>
  <si>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</si>
  <si>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</si>
  <si>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</si>
  <si>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</si>
  <si>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</si>
  <si>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</si>
  <si>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</si>
  <si>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</si>
  <si>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</si>
  <si>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</si>
  <si>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</si>
  <si>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</si>
  <si>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</si>
  <si>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</si>
  <si>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</si>
  <si>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</si>
  <si>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</si>
  <si>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</si>
  <si>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</si>
  <si>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</si>
  <si>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</si>
  <si>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</si>
  <si>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</si>
  <si>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</si>
  <si>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</si>
  <si>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</si>
  <si>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</si>
  <si>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</si>
  <si>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</si>
  <si>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</si>
  <si>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</si>
  <si>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</si>
  <si>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</si>
  <si>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</si>
  <si>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</si>
  <si>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</si>
  <si>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</si>
  <si>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</si>
  <si>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</si>
  <si>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</si>
  <si>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</si>
  <si>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</si>
  <si>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</si>
  <si>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</si>
  <si>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</si>
  <si>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</si>
  <si>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</si>
  <si>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</si>
  <si>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</si>
  <si>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</si>
  <si>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</si>
  <si>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</si>
  <si>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</si>
  <si>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</si>
  <si>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</si>
  <si>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</si>
  <si>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</si>
  <si>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</si>
  <si>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</si>
  <si>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</si>
  <si>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</si>
  <si>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</si>
  <si>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</si>
  <si>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</si>
  <si>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</si>
  <si>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</si>
  <si>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</si>
  <si>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</si>
  <si>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</si>
  <si>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</si>
  <si>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</si>
  <si>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</si>
  <si>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</si>
  <si>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</si>
  <si>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</si>
  <si>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</si>
  <si>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</si>
  <si>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</si>
  <si>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</si>
  <si>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</si>
  <si>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</si>
  <si>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</si>
  <si>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</si>
  <si>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</si>
  <si>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</si>
  <si>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</si>
  <si>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</si>
  <si>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</si>
  <si>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</si>
  <si>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</si>
  <si>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</si>
  <si>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</si>
  <si>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</si>
  <si>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</si>
  <si>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</si>
  <si>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</si>
  <si>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</si>
  <si>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</si>
  <si>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</si>
  <si>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</si>
  <si>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</si>
  <si>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</si>
  <si>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</si>
  <si>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</si>
  <si>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</si>
  <si>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</si>
  <si>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</si>
  <si>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</si>
  <si>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</si>
  <si>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</si>
  <si>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</si>
  <si>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</si>
  <si>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</si>
  <si>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</si>
  <si>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</si>
  <si>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</si>
  <si>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</si>
  <si>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</si>
  <si>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</si>
  <si>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</si>
  <si>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</si>
  <si>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</si>
  <si>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</si>
  <si>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</si>
  <si>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</si>
  <si>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</si>
  <si>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</si>
  <si>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</si>
  <si>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</si>
  <si>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</si>
  <si>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</si>
  <si>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</si>
  <si>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</si>
  <si>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</si>
  <si>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</si>
  <si>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</si>
  <si>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</si>
  <si>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</si>
  <si>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</si>
  <si>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</si>
  <si>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</si>
  <si>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</si>
  <si>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</si>
  <si>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</si>
  <si>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</si>
  <si>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</si>
  <si>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</si>
  <si>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</si>
  <si>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</si>
  <si>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</si>
  <si>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</si>
  <si>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</si>
  <si>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</si>
  <si>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</si>
  <si>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</si>
  <si>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</si>
  <si>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</si>
  <si>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</si>
  <si>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</si>
  <si>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</si>
  <si>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</si>
  <si>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</si>
  <si>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</si>
  <si>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</si>
  <si>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</si>
  <si>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</si>
  <si>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</si>
  <si>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</si>
  <si>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</si>
  <si>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</si>
  <si>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</si>
  <si>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</si>
  <si>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</si>
  <si>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</si>
  <si>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</si>
  <si>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</si>
  <si>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</si>
  <si>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</si>
  <si>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</si>
  <si>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</si>
  <si>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</si>
  <si>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</si>
  <si>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</si>
  <si>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</si>
  <si>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</si>
  <si>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</si>
  <si>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</si>
  <si>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</si>
  <si>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</si>
  <si>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</si>
  <si>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</si>
  <si>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</si>
  <si>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</si>
  <si>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</si>
  <si>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</si>
  <si>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</si>
  <si>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</si>
  <si>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</si>
  <si>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</si>
  <si>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</si>
  <si>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</si>
  <si>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</si>
  <si>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</si>
  <si>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</si>
  <si>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</si>
  <si>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</si>
  <si>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</si>
  <si>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</si>
  <si>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</si>
  <si>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</si>
  <si>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</si>
  <si>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</si>
  <si>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</si>
  <si>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</si>
  <si>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</si>
  <si>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</si>
  <si>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</si>
  <si>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</si>
  <si>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</si>
  <si>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</si>
  <si>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</si>
  <si>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</si>
  <si>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</si>
  <si>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</si>
  <si>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</si>
  <si>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</si>
  <si>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</si>
  <si>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</si>
  <si>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</si>
  <si>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</si>
  <si>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</si>
  <si>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</si>
  <si>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</si>
  <si>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</si>
  <si>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</si>
  <si>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</si>
  <si>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</si>
  <si>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</si>
  <si>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</si>
  <si>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</si>
  <si>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</si>
  <si>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</si>
  <si>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</si>
  <si>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</si>
  <si>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</si>
  <si>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</si>
  <si>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</si>
  <si>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</si>
  <si>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</si>
  <si>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</si>
  <si>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</si>
  <si>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</si>
  <si>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</si>
  <si>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</si>
  <si>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</si>
  <si>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</si>
  <si>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</si>
  <si>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</si>
  <si>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</si>
  <si>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</si>
  <si>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</si>
  <si>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</si>
  <si>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</si>
  <si>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</si>
  <si>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</si>
  <si>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</si>
  <si>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</si>
  <si>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</si>
  <si>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</si>
  <si>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</si>
  <si>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</si>
  <si>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</si>
  <si>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</si>
  <si>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</si>
  <si>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</si>
  <si>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</si>
  <si>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</si>
  <si>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</si>
  <si>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</si>
  <si>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</si>
  <si>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</si>
  <si>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</si>
  <si>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</si>
  <si>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</si>
  <si>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</si>
  <si>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</si>
  <si>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</si>
  <si>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</si>
  <si>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</si>
  <si>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</si>
  <si>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</si>
  <si>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</si>
  <si>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</si>
  <si>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</si>
  <si>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</si>
  <si>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</si>
  <si>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</si>
  <si>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</si>
  <si>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</si>
  <si>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</si>
  <si>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</si>
  <si>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</si>
  <si>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</si>
  <si>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</si>
  <si>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</si>
  <si>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</si>
  <si>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</si>
  <si>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</si>
  <si>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</si>
  <si>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</si>
  <si>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</si>
  <si>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</si>
  <si>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</si>
  <si>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</si>
  <si>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</si>
  <si>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</si>
  <si>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</si>
  <si>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</si>
  <si>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</si>
  <si>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</si>
  <si>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</si>
  <si>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</si>
  <si>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</si>
  <si>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</si>
  <si>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</si>
  <si>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</si>
  <si>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</si>
  <si>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</si>
  <si>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</si>
  <si>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</si>
  <si>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</si>
  <si>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</si>
  <si>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</si>
  <si>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</si>
  <si>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</si>
  <si>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</si>
  <si>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</si>
  <si>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</si>
  <si>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</si>
  <si>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</si>
  <si>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</si>
  <si>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</si>
  <si>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</si>
  <si>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</si>
  <si>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</si>
  <si>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</si>
  <si>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</si>
  <si>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</si>
  <si>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</si>
  <si>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</si>
  <si>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</si>
  <si>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</si>
  <si>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</si>
  <si>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</si>
  <si>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</si>
  <si>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</si>
  <si>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</si>
  <si>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</si>
  <si>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</si>
  <si>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</si>
  <si>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</si>
  <si>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</si>
  <si>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</si>
  <si>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</si>
  <si>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</si>
  <si>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</si>
  <si>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</si>
  <si>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</si>
  <si>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</si>
  <si>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</si>
  <si>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</si>
  <si>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</si>
  <si>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</si>
  <si>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</si>
  <si>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</si>
  <si>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</si>
  <si>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</si>
  <si>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</si>
  <si>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</si>
  <si>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</si>
  <si>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</si>
  <si>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</si>
  <si>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</si>
  <si>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</si>
  <si>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</si>
  <si>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</si>
  <si>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</si>
  <si>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</si>
  <si>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</si>
  <si>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</si>
  <si>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</si>
  <si>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</si>
  <si>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</si>
  <si>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</si>
  <si>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</si>
  <si>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</si>
  <si>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</si>
  <si>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</si>
  <si>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</si>
  <si>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</si>
  <si>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</si>
  <si>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</si>
  <si>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</si>
  <si>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</si>
  <si>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</si>
  <si>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</si>
  <si>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</si>
  <si>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</si>
  <si>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</si>
  <si>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</si>
  <si>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</si>
  <si>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</si>
  <si>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</si>
  <si>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</si>
  <si>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</si>
  <si>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</si>
  <si>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</si>
  <si>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</si>
  <si>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</si>
  <si>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</si>
  <si>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</si>
  <si>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</si>
  <si>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</si>
  <si>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</si>
  <si>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</si>
  <si>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</si>
  <si>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</si>
  <si>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</si>
  <si>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</si>
  <si>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</si>
  <si>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</si>
  <si>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</si>
  <si>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</si>
  <si>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</si>
  <si>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</si>
  <si>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</si>
  <si>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</si>
  <si>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</si>
  <si>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</si>
  <si>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</si>
  <si>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</si>
  <si>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</si>
  <si>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</si>
  <si>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</si>
  <si>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</si>
  <si>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</si>
  <si>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</si>
  <si>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</si>
  <si>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</si>
  <si>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</si>
  <si>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</si>
  <si>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</si>
  <si>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</si>
  <si>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</si>
  <si>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</si>
  <si>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</si>
  <si>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</si>
  <si>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</si>
  <si>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</si>
  <si>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</si>
  <si>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</si>
  <si>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</si>
  <si>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</si>
  <si>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</si>
  <si>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</si>
  <si>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</si>
  <si>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</si>
  <si>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</si>
  <si>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</si>
  <si>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</si>
  <si>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</si>
  <si>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</si>
  <si>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</si>
  <si>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</si>
  <si>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</si>
  <si>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</si>
  <si>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</si>
  <si>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</si>
  <si>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</si>
  <si>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</si>
  <si>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</si>
  <si>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</si>
  <si>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</si>
  <si>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</si>
  <si>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</si>
  <si>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</si>
  <si>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</si>
  <si>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</si>
  <si>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</si>
  <si>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</si>
  <si>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</si>
  <si>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</si>
  <si>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</si>
  <si>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</si>
  <si>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</si>
  <si>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</si>
  <si>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</si>
  <si>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</si>
  <si>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</si>
  <si>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</si>
  <si>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</si>
  <si>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</si>
  <si>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</si>
  <si>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</si>
  <si>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</si>
  <si>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</si>
  <si>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</si>
  <si>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</si>
  <si>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</si>
  <si>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</si>
  <si>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</si>
  <si>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</si>
  <si>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</si>
  <si>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</si>
  <si>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</si>
  <si>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</si>
  <si>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</si>
  <si>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</si>
  <si>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</si>
  <si>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</si>
  <si>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</si>
  <si>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</si>
  <si>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</si>
  <si>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</si>
  <si>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</si>
  <si>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</si>
  <si>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</si>
  <si>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</si>
  <si>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</si>
  <si>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</si>
  <si>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</si>
  <si>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</si>
  <si>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</si>
  <si>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</si>
  <si>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</si>
  <si>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</si>
  <si>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</si>
  <si>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</si>
  <si>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</si>
  <si>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</si>
  <si>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</si>
  <si>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</si>
  <si>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</si>
  <si>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</si>
  <si>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</si>
  <si>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</si>
  <si>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</si>
  <si>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</si>
  <si>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</si>
  <si>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</si>
  <si>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</si>
  <si>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</si>
  <si>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</si>
  <si>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</si>
  <si>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</si>
  <si>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</si>
  <si>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</si>
  <si>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</si>
  <si>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</si>
  <si>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</si>
  <si>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</si>
  <si>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</si>
  <si>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</si>
  <si>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</si>
  <si>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</si>
  <si>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</si>
  <si>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</si>
  <si>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</si>
  <si>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</si>
  <si>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</si>
  <si>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</si>
  <si>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</si>
  <si>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</si>
  <si>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</si>
  <si>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</si>
  <si>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</si>
  <si>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</si>
  <si>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</si>
  <si>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</si>
  <si>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</si>
  <si>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</si>
  <si>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</si>
  <si>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</si>
  <si>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</si>
  <si>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</si>
  <si>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</si>
  <si>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</si>
  <si>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</si>
  <si>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</si>
  <si>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</si>
  <si>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</si>
  <si>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</si>
  <si>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</si>
  <si>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</si>
  <si>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</si>
  <si>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</si>
  <si>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</si>
  <si>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</si>
  <si>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</si>
  <si>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</si>
  <si>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</si>
  <si>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</si>
  <si>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</si>
  <si>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</si>
  <si>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</si>
  <si>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</si>
  <si>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</si>
  <si>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</si>
  <si>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</si>
  <si>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</si>
  <si>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</si>
  <si>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</si>
  <si>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</si>
  <si>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</si>
  <si>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</si>
  <si>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</si>
  <si>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</si>
  <si>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</si>
  <si>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</si>
  <si>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</si>
  <si>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</si>
  <si>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</si>
  <si>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</si>
  <si>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</si>
  <si>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</si>
  <si>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</si>
  <si>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</si>
  <si>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</si>
  <si>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</si>
  <si>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</si>
  <si>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</si>
  <si>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</si>
  <si>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</si>
  <si>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</si>
  <si>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</si>
  <si>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</si>
  <si>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</si>
  <si>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</si>
  <si>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</si>
  <si>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</si>
  <si>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</si>
  <si>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</si>
  <si>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</si>
  <si>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</si>
  <si>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</si>
  <si>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</si>
  <si>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</si>
  <si>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</si>
  <si>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</si>
  <si>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</si>
  <si>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</si>
  <si>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</si>
  <si>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</si>
  <si>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</si>
  <si>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</si>
  <si>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</si>
  <si>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</si>
  <si>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</si>
  <si>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</si>
  <si>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</si>
  <si>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</si>
  <si>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</si>
  <si>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</si>
  <si>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</si>
  <si>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</si>
  <si>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</si>
  <si>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</si>
  <si>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</si>
  <si>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</si>
  <si>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</si>
  <si>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</si>
  <si>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</si>
  <si>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</si>
  <si>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</si>
  <si>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</si>
  <si>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</si>
  <si>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</si>
  <si>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</si>
  <si>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</si>
  <si>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</si>
  <si>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</si>
  <si>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</si>
  <si>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</si>
  <si>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</si>
  <si>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</si>
  <si>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</si>
  <si>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</si>
  <si>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</si>
  <si>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</si>
  <si>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</si>
  <si>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</si>
  <si>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</si>
  <si>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</si>
  <si>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</si>
  <si>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</si>
  <si>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</si>
  <si>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</si>
  <si>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</si>
  <si>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</si>
  <si>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</si>
  <si>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</si>
  <si>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</si>
  <si>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</si>
  <si>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</si>
  <si>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</si>
  <si>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</si>
  <si>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</si>
  <si>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</si>
  <si>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</si>
  <si>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</si>
  <si>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</si>
  <si>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</si>
  <si>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</si>
  <si>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</si>
  <si>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</si>
  <si>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</si>
  <si>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</si>
  <si>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</si>
  <si>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</si>
  <si>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</si>
  <si>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</si>
  <si>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</si>
  <si>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</si>
  <si>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</si>
  <si>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</si>
  <si>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</si>
  <si>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</si>
  <si>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</si>
  <si>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</si>
  <si>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</si>
  <si>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</si>
  <si>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</si>
  <si>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</si>
  <si>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</si>
  <si>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</si>
  <si>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</si>
  <si>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</si>
  <si>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</si>
  <si>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</si>
  <si>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</si>
  <si>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</si>
  <si>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</si>
  <si>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</si>
  <si>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</si>
  <si>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</si>
  <si>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</si>
  <si>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</si>
  <si>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</si>
  <si>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</si>
  <si>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</si>
  <si>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</si>
  <si>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</si>
  <si>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</si>
  <si>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</si>
  <si>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</si>
  <si>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</si>
  <si>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</si>
  <si>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</si>
  <si>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</si>
  <si>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</si>
  <si>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</si>
  <si>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</si>
  <si>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</si>
  <si>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</si>
  <si>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</si>
  <si>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</si>
  <si>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</si>
  <si>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</si>
  <si>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</si>
  <si>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</si>
  <si>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</si>
  <si>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</si>
  <si>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</si>
  <si>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</si>
  <si>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</si>
  <si>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</si>
  <si>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</si>
  <si>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</si>
  <si>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</si>
  <si>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</si>
  <si>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</si>
  <si>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</si>
  <si>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</si>
  <si>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</si>
  <si>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</si>
  <si>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</si>
  <si>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</si>
  <si>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</si>
  <si>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</si>
  <si>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</si>
  <si>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</si>
  <si>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</si>
  <si>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</si>
  <si>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</si>
  <si>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</si>
  <si>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</si>
  <si>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</si>
  <si>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</si>
  <si>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</si>
  <si>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</si>
  <si>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</si>
  <si>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</si>
  <si>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</si>
  <si>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</si>
  <si>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</si>
  <si>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</si>
  <si>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</si>
  <si>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</si>
  <si>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</si>
  <si>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</si>
  <si>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</si>
  <si>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</si>
  <si>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</si>
  <si>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</si>
  <si>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</si>
  <si>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</si>
  <si>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</si>
  <si>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</si>
  <si>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</si>
  <si>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</si>
  <si>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</si>
  <si>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</si>
  <si>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</si>
  <si>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</si>
  <si>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</si>
  <si>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</si>
  <si>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</si>
  <si>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</si>
  <si>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</si>
  <si>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</si>
  <si>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</si>
  <si>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</si>
  <si>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</si>
  <si>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</si>
  <si>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</si>
  <si>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</si>
  <si>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</si>
  <si>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</si>
  <si>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</si>
  <si>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</si>
  <si>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</si>
  <si>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</si>
  <si>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</si>
  <si>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</si>
  <si>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</si>
  <si>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</si>
  <si>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</si>
  <si>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</si>
  <si>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</si>
  <si>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</si>
  <si>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</si>
  <si>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</si>
  <si>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</si>
  <si>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</si>
  <si>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</si>
  <si>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</si>
  <si>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</si>
  <si>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</si>
  <si>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</si>
  <si>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</si>
  <si>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</si>
  <si>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</si>
  <si>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</si>
  <si>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</si>
  <si>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</si>
  <si>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</si>
  <si>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</si>
  <si>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</si>
  <si>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</si>
  <si>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</si>
  <si>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</si>
  <si>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</si>
  <si>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</si>
  <si>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</si>
  <si>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</si>
  <si>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</si>
  <si>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</si>
  <si>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</si>
  <si>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</si>
  <si>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</si>
  <si>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</si>
  <si>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</si>
  <si>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</si>
  <si>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</si>
  <si>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</si>
  <si>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</si>
  <si>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</si>
  <si>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</si>
  <si>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</si>
  <si>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</si>
  <si>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</si>
  <si>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</si>
  <si>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</si>
  <si>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</si>
  <si>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</si>
  <si>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</si>
  <si>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</si>
  <si>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</si>
  <si>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</si>
  <si>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</si>
  <si>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</si>
  <si>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</si>
  <si>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</si>
  <si>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</si>
  <si>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</si>
  <si>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</si>
  <si>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</si>
  <si>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</si>
  <si>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</si>
  <si>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</si>
  <si>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</si>
  <si>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</si>
  <si>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</si>
  <si>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</si>
  <si>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</si>
  <si>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</si>
  <si>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</si>
  <si>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</si>
  <si>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</si>
  <si>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</si>
  <si>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</si>
  <si>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</si>
  <si>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</si>
  <si>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</si>
  <si>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</si>
  <si>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</si>
  <si>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</si>
  <si>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</si>
  <si>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</si>
  <si>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</si>
  <si>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</si>
  <si>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</si>
  <si>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</si>
  <si>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</si>
  <si>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</si>
  <si>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</si>
  <si>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</si>
  <si>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</si>
  <si>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</si>
  <si>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</si>
  <si>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</si>
  <si>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</si>
  <si>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</si>
  <si>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</si>
  <si>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</si>
  <si>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</si>
  <si>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</si>
  <si>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</si>
  <si>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</si>
  <si>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</si>
  <si>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</si>
  <si>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</si>
  <si>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</si>
  <si>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</si>
  <si>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</si>
  <si>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</si>
  <si>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</si>
  <si>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</si>
  <si>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</si>
  <si>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</si>
  <si>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</si>
  <si>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</si>
  <si>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</si>
  <si>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</si>
  <si>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</si>
  <si>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</si>
  <si>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</si>
  <si>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</si>
  <si>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</si>
  <si>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</si>
  <si>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</si>
  <si>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</si>
  <si>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</si>
  <si>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</si>
  <si>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</si>
  <si>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</si>
  <si>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</si>
  <si>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</si>
  <si>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</si>
  <si>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</si>
  <si>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</si>
  <si>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</si>
  <si>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</si>
  <si>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</si>
  <si>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</si>
  <si>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</si>
  <si>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</si>
  <si>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</si>
  <si>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</si>
  <si>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</si>
  <si>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</si>
  <si>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</si>
  <si>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</si>
  <si>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</si>
  <si>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</si>
  <si>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</si>
  <si>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</si>
  <si>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</si>
  <si>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</si>
  <si>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</si>
  <si>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</si>
  <si>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</si>
  <si>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</si>
  <si>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</si>
  <si>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</si>
  <si>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</si>
  <si>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</si>
  <si>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</si>
  <si>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</si>
  <si>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</si>
  <si>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</si>
  <si>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</si>
  <si>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</si>
  <si>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</si>
  <si>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</si>
  <si>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</si>
  <si>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</si>
  <si>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</si>
  <si>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</si>
  <si>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</si>
  <si>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</si>
  <si>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</si>
  <si>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</si>
  <si>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</si>
  <si>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</si>
  <si>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</si>
  <si>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</si>
  <si>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</si>
  <si>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</si>
  <si>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</si>
  <si>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</si>
  <si>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</si>
  <si>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</si>
  <si>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</si>
  <si>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</si>
  <si>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</si>
  <si>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</si>
  <si>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</si>
  <si>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</si>
  <si>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</si>
  <si>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</si>
  <si>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</si>
  <si>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</si>
  <si>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</si>
  <si>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</si>
  <si>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</si>
  <si>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</si>
  <si>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</si>
  <si>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</si>
  <si>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</si>
  <si>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</si>
  <si>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</si>
  <si>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</si>
  <si>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</si>
  <si>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</si>
  <si>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</si>
  <si>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</si>
  <si>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</si>
  <si>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</si>
  <si>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</si>
  <si>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</si>
  <si>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</si>
  <si>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</si>
  <si>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</si>
  <si>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</si>
  <si>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</si>
  <si>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</si>
  <si>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</si>
  <si>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</si>
  <si>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</si>
  <si>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</si>
  <si>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</si>
  <si>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</si>
  <si>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</si>
  <si>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</si>
  <si>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</si>
  <si>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</si>
  <si>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</si>
  <si>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</si>
  <si>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</si>
  <si>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</si>
  <si>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</si>
  <si>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</si>
  <si>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</si>
  <si>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</si>
  <si>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</si>
  <si>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</si>
  <si>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</si>
  <si>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</si>
  <si>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</si>
  <si>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</si>
  <si>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</si>
  <si>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</si>
  <si>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</si>
  <si>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</si>
  <si>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</si>
  <si>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</si>
  <si>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</si>
  <si>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</si>
  <si>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</si>
  <si>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</si>
  <si>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</si>
  <si>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</si>
  <si>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</si>
  <si>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</si>
  <si>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</si>
  <si>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</si>
  <si>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</si>
  <si>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</si>
  <si>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</si>
  <si>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</si>
  <si>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</si>
  <si>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</si>
  <si>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</si>
  <si>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</si>
  <si>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</si>
  <si>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</si>
  <si>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</si>
  <si>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</si>
  <si>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</si>
  <si>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</si>
  <si>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</si>
  <si>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</si>
  <si>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</si>
  <si>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</si>
  <si>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</si>
  <si>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</si>
  <si>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</si>
  <si>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</si>
  <si>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</si>
  <si>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</si>
  <si>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</si>
  <si>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</si>
  <si>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</si>
  <si>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</si>
  <si>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</si>
  <si>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</si>
  <si>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</si>
  <si>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</si>
  <si>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</si>
  <si>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</si>
  <si>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</si>
  <si>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</si>
  <si>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</si>
  <si>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</si>
  <si>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</si>
  <si>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</si>
  <si>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</si>
  <si>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</si>
  <si>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</si>
  <si>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</si>
  <si>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</si>
  <si>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</si>
  <si>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</si>
  <si>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</si>
  <si>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</si>
  <si>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</si>
  <si>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</si>
  <si>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</si>
  <si>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</si>
  <si>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</si>
  <si>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</si>
  <si>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</si>
  <si>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</si>
  <si>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</si>
  <si>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</si>
  <si>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</si>
  <si>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</si>
  <si>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</si>
  <si>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</si>
  <si>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</si>
  <si>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</si>
  <si>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</si>
  <si>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</si>
  <si>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</si>
  <si>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</si>
  <si>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</si>
  <si>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</si>
  <si>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</si>
  <si>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</si>
  <si>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</si>
  <si>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</si>
  <si>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</si>
  <si>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</si>
  <si>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</si>
  <si>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</si>
  <si>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</si>
  <si>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</si>
  <si>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</si>
  <si>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</si>
  <si>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</si>
  <si>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</si>
  <si>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</si>
  <si>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</si>
  <si>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</si>
  <si>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</si>
  <si>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</si>
  <si>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</si>
  <si>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</si>
  <si>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</si>
  <si>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</si>
  <si>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</si>
  <si>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</si>
  <si>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</si>
  <si>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</si>
  <si>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</si>
  <si>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</si>
  <si>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</si>
  <si>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</si>
  <si>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</si>
  <si>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</si>
  <si>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</si>
  <si>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</si>
  <si>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</si>
  <si>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</si>
  <si>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</si>
  <si>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</si>
  <si>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</si>
  <si>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</si>
  <si>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</si>
  <si>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</si>
  <si>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</si>
  <si>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</si>
  <si>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</si>
  <si>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</si>
  <si>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</si>
  <si>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</si>
  <si>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</si>
  <si>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</si>
  <si>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</si>
  <si>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</si>
  <si>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</si>
  <si>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</si>
  <si>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</si>
  <si>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</si>
  <si>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</si>
  <si>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</si>
  <si>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</si>
  <si>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</si>
  <si>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</si>
  <si>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</si>
  <si>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</si>
  <si>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</si>
  <si>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</si>
  <si>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</si>
  <si>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</si>
  <si>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</si>
  <si>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</si>
  <si>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</si>
  <si>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</si>
  <si>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</si>
  <si>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</si>
  <si>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</si>
  <si>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</si>
  <si>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</si>
  <si>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</si>
  <si>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</si>
  <si>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</si>
  <si>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</si>
  <si>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</si>
  <si>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</si>
  <si>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</si>
  <si>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</si>
  <si>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</si>
  <si>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</si>
  <si>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</si>
  <si>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</si>
  <si>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</si>
  <si>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</si>
  <si>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</si>
  <si>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</si>
  <si>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</si>
  <si>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</si>
  <si>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</si>
  <si>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</si>
  <si>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</si>
  <si>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</si>
  <si>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</si>
  <si>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</si>
  <si>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</si>
  <si>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</si>
  <si>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</si>
  <si>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</si>
  <si>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</si>
  <si>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</si>
  <si>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</si>
  <si>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</si>
  <si>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</si>
  <si>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</si>
  <si>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</si>
  <si>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</si>
  <si>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</si>
  <si>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</si>
  <si>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</si>
  <si>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</si>
  <si>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</si>
  <si>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</si>
  <si>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</si>
  <si>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</si>
  <si>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</si>
  <si>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</si>
  <si>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</si>
  <si>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</si>
  <si>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</si>
  <si>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</si>
  <si>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</si>
  <si>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</si>
  <si>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</si>
  <si>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</si>
  <si>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</si>
  <si>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</si>
  <si>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</si>
  <si>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</si>
  <si>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</si>
  <si>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</si>
  <si>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</si>
  <si>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</si>
  <si>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</si>
  <si>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</si>
  <si>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</si>
  <si>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</si>
  <si>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</si>
  <si>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</si>
  <si>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</si>
  <si>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</si>
  <si>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</si>
  <si>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</si>
  <si>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</si>
  <si>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</si>
  <si>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</si>
  <si>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</si>
  <si>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</si>
  <si>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</si>
  <si>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</si>
  <si>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</si>
  <si>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</si>
  <si>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</si>
  <si>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</si>
  <si>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</si>
  <si>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</si>
  <si>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</si>
  <si>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</si>
  <si>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</si>
  <si>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</si>
  <si>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</si>
  <si>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</si>
  <si>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</si>
  <si>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</si>
  <si>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</si>
  <si>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</si>
  <si>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</si>
  <si>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</si>
  <si>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</si>
  <si>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</si>
  <si>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</si>
  <si>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</si>
  <si>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</si>
  <si>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</si>
  <si>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</si>
  <si>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</si>
  <si>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</si>
  <si>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</si>
  <si>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</si>
  <si>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</si>
  <si>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</si>
  <si>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</si>
  <si>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</si>
  <si>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</si>
  <si>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</si>
  <si>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</si>
  <si>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</si>
  <si>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</si>
  <si>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</si>
  <si>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</si>
  <si>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</si>
  <si>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</si>
  <si>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</si>
  <si>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</si>
  <si>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</si>
  <si>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</si>
  <si>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</si>
  <si>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</si>
  <si>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</si>
  <si>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</si>
  <si>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</si>
  <si>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</si>
  <si>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</si>
  <si>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</si>
  <si>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</si>
  <si>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</si>
  <si>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</si>
  <si>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</si>
  <si>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</si>
  <si>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</si>
  <si>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</si>
  <si>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</si>
  <si>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</si>
  <si>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</si>
  <si>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</si>
  <si>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</si>
  <si>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</si>
  <si>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</si>
  <si>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</si>
  <si>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</si>
  <si>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</si>
  <si>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</si>
  <si>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</si>
  <si>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</si>
  <si>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</si>
  <si>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</si>
  <si>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</si>
  <si>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</si>
  <si>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</si>
  <si>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</si>
  <si>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</si>
  <si>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</si>
  <si>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</si>
  <si>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</si>
  <si>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</si>
  <si>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</si>
  <si>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</si>
  <si>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</si>
  <si>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</si>
  <si>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</si>
  <si>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</si>
  <si>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</si>
  <si>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</si>
  <si>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</si>
  <si>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</si>
  <si>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</si>
  <si>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</si>
  <si>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</si>
  <si>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</si>
  <si>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</si>
  <si>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</si>
  <si>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</si>
  <si>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</si>
  <si>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</si>
  <si>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</si>
  <si>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</si>
  <si>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</si>
  <si>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</si>
  <si>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</si>
  <si>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</si>
  <si>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</si>
  <si>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</si>
  <si>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</si>
  <si>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</si>
  <si>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</si>
  <si>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</si>
  <si>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</si>
  <si>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</si>
  <si>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</si>
  <si>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</si>
  <si>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</si>
  <si>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</si>
  <si>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</si>
  <si>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</si>
  <si>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</si>
  <si>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</si>
  <si>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</si>
  <si>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</si>
  <si>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</si>
  <si>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</si>
  <si>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</si>
  <si>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</si>
  <si>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</si>
  <si>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</si>
  <si>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</si>
  <si>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</si>
  <si>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</si>
  <si>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</si>
  <si>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</si>
  <si>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</si>
  <si>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</si>
  <si>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</si>
  <si>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</si>
  <si>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</si>
  <si>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</si>
  <si>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</si>
  <si>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</si>
  <si>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</si>
  <si>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</si>
  <si>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</si>
  <si>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</si>
  <si>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</si>
  <si>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</si>
  <si>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</si>
  <si>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</si>
  <si>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</si>
  <si>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</si>
  <si>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</si>
  <si>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</si>
  <si>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</si>
  <si>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</si>
  <si>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</si>
  <si>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</si>
  <si>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</si>
  <si>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</si>
  <si>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</si>
  <si>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</si>
  <si>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</si>
  <si>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</si>
  <si>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</si>
  <si>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</si>
  <si>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</si>
  <si>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</si>
  <si>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</si>
  <si>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</si>
  <si>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</si>
  <si>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</si>
  <si>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</si>
  <si>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</si>
  <si>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</si>
  <si>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</si>
  <si>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</si>
  <si>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</si>
  <si>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</si>
  <si>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</si>
  <si>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</si>
  <si>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</si>
  <si>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</si>
  <si>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</si>
  <si>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</si>
  <si>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</si>
  <si>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</si>
  <si>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</si>
  <si>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</si>
  <si>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</si>
  <si>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</si>
  <si>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</si>
  <si>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</si>
  <si>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</si>
  <si>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</si>
  <si>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</si>
  <si>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</si>
  <si>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</si>
  <si>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</si>
  <si>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</si>
  <si>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</si>
  <si>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</si>
  <si>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</si>
  <si>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</si>
  <si>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</si>
  <si>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</si>
  <si>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</si>
  <si>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</si>
  <si>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</si>
  <si>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</si>
  <si>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</si>
  <si>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</si>
  <si>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</si>
  <si>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</si>
  <si>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</si>
  <si>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</si>
  <si>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</si>
  <si>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</si>
  <si>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</si>
  <si>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</si>
  <si>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</si>
  <si>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</si>
  <si>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</si>
  <si>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</si>
  <si>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</si>
  <si>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</si>
  <si>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</si>
  <si>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</si>
  <si>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</si>
  <si>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</si>
  <si>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</si>
  <si>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</si>
  <si>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</si>
  <si>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</si>
  <si>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</si>
  <si>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</si>
  <si>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</si>
  <si>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</si>
  <si>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</si>
  <si>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</si>
  <si>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</si>
  <si>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</si>
  <si>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</si>
  <si>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</si>
  <si>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</si>
  <si>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</si>
  <si>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</si>
  <si>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</si>
  <si>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</si>
  <si>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</si>
  <si>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</si>
  <si>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</si>
  <si>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</si>
  <si>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</si>
  <si>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</si>
  <si>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</si>
  <si>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</si>
  <si>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</si>
  <si>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</si>
  <si>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</si>
  <si>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</si>
  <si>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</si>
  <si>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</si>
  <si>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</si>
  <si>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</si>
  <si>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</si>
  <si>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</si>
  <si>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</si>
  <si>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</si>
  <si>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</si>
  <si>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</si>
  <si>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</si>
  <si>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</si>
  <si>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</si>
  <si>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</si>
  <si>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</si>
  <si>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</si>
  <si>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</si>
  <si>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</si>
  <si>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</si>
  <si>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</si>
  <si>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</si>
  <si>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</si>
  <si>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</si>
  <si>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</si>
  <si>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</si>
  <si>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</si>
  <si>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</si>
  <si>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</si>
  <si>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</si>
  <si>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</si>
  <si>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</si>
  <si>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</si>
  <si>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</si>
  <si>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</si>
  <si>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</si>
  <si>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</si>
  <si>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</si>
  <si>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</si>
  <si>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</si>
  <si>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</si>
  <si>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</si>
  <si>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</si>
  <si>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</si>
  <si>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</si>
  <si>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</si>
  <si>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</si>
  <si>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</si>
  <si>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</si>
  <si>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</si>
  <si>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</si>
  <si>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</si>
  <si>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</si>
  <si>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</si>
  <si>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</si>
  <si>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</si>
  <si>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</si>
  <si>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</si>
  <si>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</si>
  <si>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</si>
  <si>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</si>
  <si>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</si>
  <si>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</si>
  <si>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</si>
  <si>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</si>
  <si>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</si>
  <si>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</si>
  <si>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</si>
  <si>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</si>
  <si>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</si>
  <si>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</si>
  <si>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</si>
  <si>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</si>
  <si>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</si>
  <si>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</si>
  <si>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</si>
  <si>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</si>
  <si>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</si>
  <si>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</si>
  <si>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</si>
  <si>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</si>
  <si>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</si>
  <si>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</si>
  <si>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</si>
  <si>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</si>
  <si>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</si>
  <si>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</si>
  <si>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</si>
  <si>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</si>
  <si>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</si>
  <si>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</si>
  <si>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</si>
  <si>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</si>
  <si>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</si>
  <si>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</si>
  <si>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</si>
  <si>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</si>
  <si>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</si>
  <si>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</si>
  <si>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</si>
  <si>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</si>
  <si>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</si>
  <si>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</si>
  <si>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</si>
  <si>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</si>
  <si>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</si>
  <si>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</si>
  <si>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</si>
  <si>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</si>
  <si>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</si>
  <si>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</si>
  <si>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</si>
  <si>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</si>
  <si>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</si>
  <si>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</si>
  <si>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</si>
  <si>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</si>
  <si>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</si>
  <si>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</si>
  <si>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</si>
  <si>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</si>
  <si>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</si>
  <si>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</si>
  <si>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</si>
  <si>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</si>
  <si>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</si>
  <si>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</si>
  <si>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</si>
  <si>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</si>
  <si>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</si>
  <si>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</si>
  <si>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</si>
  <si>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</si>
  <si>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</si>
  <si>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</si>
  <si>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</si>
  <si>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</si>
  <si>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</si>
  <si>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</si>
  <si>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</si>
  <si>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</si>
  <si>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</si>
  <si>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</si>
  <si>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</si>
  <si>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</si>
  <si>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</si>
  <si>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</si>
  <si>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</si>
  <si>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</si>
  <si>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</si>
  <si>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</si>
  <si>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</si>
  <si>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</si>
  <si>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</si>
  <si>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</si>
  <si>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</si>
  <si>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</si>
  <si>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</si>
  <si>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</si>
  <si>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</si>
  <si>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</si>
  <si>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</si>
  <si>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</si>
  <si>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</si>
  <si>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</si>
  <si>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</si>
  <si>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</si>
  <si>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</si>
  <si>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</si>
  <si>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</si>
  <si>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</si>
  <si>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</si>
  <si>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</si>
  <si>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</si>
  <si>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</si>
  <si>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</si>
  <si>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</si>
  <si>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</si>
  <si>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</si>
  <si>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</si>
  <si>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</si>
  <si>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</si>
  <si>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</si>
  <si>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</si>
  <si>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</si>
  <si>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</si>
  <si>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</si>
  <si>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</si>
  <si>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</si>
  <si>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</si>
  <si>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</si>
  <si>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</si>
  <si>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</si>
  <si>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</si>
  <si>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</si>
  <si>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</si>
  <si>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</si>
  <si>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</si>
  <si>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</si>
  <si>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</si>
  <si>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</si>
  <si>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</si>
  <si>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</si>
  <si>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</si>
  <si>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</si>
  <si>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</si>
  <si>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</si>
  <si>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</si>
  <si>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</si>
  <si>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</si>
  <si>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</si>
  <si>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</si>
  <si>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</si>
  <si>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</si>
  <si>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</si>
  <si>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</si>
  <si>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</si>
  <si>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</si>
  <si>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</si>
  <si>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</si>
  <si>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</si>
  <si>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</si>
  <si>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</si>
  <si>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</si>
  <si>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</si>
  <si>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</si>
  <si>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</si>
  <si>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</si>
  <si>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</si>
  <si>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</si>
  <si>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</si>
  <si>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</si>
  <si>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</si>
  <si>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</si>
  <si>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</si>
  <si>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</si>
  <si>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</si>
  <si>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</si>
  <si>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</si>
  <si>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</si>
  <si>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</si>
  <si>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</si>
  <si>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</si>
  <si>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</si>
  <si>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</si>
  <si>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</si>
  <si>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</si>
  <si>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</si>
  <si>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</si>
  <si>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</si>
  <si>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</si>
  <si>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</si>
  <si>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</si>
  <si>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</si>
  <si>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</si>
  <si>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</si>
  <si>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</si>
  <si>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</si>
  <si>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</si>
  <si>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</si>
  <si>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</si>
  <si>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</si>
  <si>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</si>
  <si>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</si>
  <si>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</si>
  <si>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</si>
  <si>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</si>
  <si>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</si>
  <si>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</si>
  <si>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</si>
  <si>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</si>
  <si>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</si>
  <si>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</si>
  <si>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</si>
  <si>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</si>
  <si>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</si>
  <si>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</si>
  <si>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</si>
  <si>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</si>
  <si>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</si>
  <si>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</si>
  <si>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</si>
  <si>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</si>
  <si>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</si>
  <si>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</si>
  <si>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</si>
  <si>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</si>
  <si>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</si>
  <si>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</si>
  <si>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</si>
  <si>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</si>
  <si>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</si>
  <si>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</si>
  <si>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</si>
  <si>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</si>
  <si>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</si>
  <si>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</si>
  <si>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</si>
  <si>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</si>
  <si>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</si>
  <si>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</si>
  <si>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</si>
  <si>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</si>
  <si>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</si>
  <si>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</si>
  <si>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</si>
  <si>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</si>
  <si>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</si>
  <si>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</si>
  <si>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</si>
  <si>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</si>
  <si>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</si>
  <si>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</si>
  <si>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</si>
  <si>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</si>
  <si>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</si>
  <si>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</si>
  <si>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</si>
  <si>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</si>
  <si>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</si>
  <si>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</si>
  <si>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</si>
  <si>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</si>
  <si>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</si>
  <si>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</si>
  <si>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</si>
  <si>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</si>
  <si>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</si>
  <si>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</si>
  <si>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</si>
  <si>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</si>
  <si>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</si>
  <si>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</si>
  <si>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</si>
  <si>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</si>
  <si>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</si>
  <si>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</si>
  <si>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</si>
  <si>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</si>
  <si>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</si>
  <si>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</si>
  <si>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</si>
  <si>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</si>
  <si>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</si>
  <si>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</si>
  <si>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</si>
  <si>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</si>
  <si>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</si>
  <si>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</si>
  <si>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</si>
  <si>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</si>
  <si>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</si>
  <si>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</si>
  <si>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</si>
  <si>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</si>
  <si>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</si>
  <si>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</si>
  <si>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</si>
  <si>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</si>
  <si>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</si>
  <si>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</si>
  <si>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</si>
  <si>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</si>
  <si>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</si>
  <si>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</si>
  <si>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</si>
  <si>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</si>
  <si>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</si>
  <si>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</si>
  <si>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</si>
  <si>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</si>
  <si>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</si>
  <si>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</si>
  <si>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</si>
  <si>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</si>
  <si>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</si>
  <si>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</si>
  <si>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</si>
  <si>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</si>
  <si>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</si>
  <si>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</si>
  <si>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</si>
  <si>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</si>
  <si>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</si>
  <si>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</si>
  <si>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</si>
  <si>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</si>
  <si>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</si>
  <si>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</si>
  <si>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</si>
  <si>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</si>
  <si>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</si>
  <si>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</si>
  <si>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</si>
  <si>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</si>
  <si>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</si>
  <si>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</si>
  <si>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</si>
  <si>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</si>
  <si>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</si>
  <si>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</si>
  <si>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</si>
  <si>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</si>
  <si>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</si>
  <si>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</si>
  <si>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</si>
  <si>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</si>
  <si>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</si>
  <si>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</si>
  <si>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</si>
  <si>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</si>
  <si>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</si>
  <si>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</si>
  <si>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</si>
  <si>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</si>
  <si>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</si>
  <si>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</si>
  <si>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</si>
  <si>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</si>
  <si>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</si>
  <si>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</si>
  <si>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</si>
  <si>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</si>
  <si>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</si>
  <si>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</si>
  <si>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</si>
  <si>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</si>
  <si>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</si>
  <si>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</si>
  <si>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</si>
  <si>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</si>
  <si>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</si>
  <si>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</si>
  <si>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</si>
  <si>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</si>
  <si>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</si>
  <si>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</si>
  <si>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</si>
  <si>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</si>
  <si>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</si>
  <si>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</si>
  <si>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</si>
  <si>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</si>
  <si>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</si>
  <si>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</si>
  <si>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</si>
  <si>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</si>
  <si>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</si>
  <si>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</si>
  <si>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</si>
  <si>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</si>
  <si>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</si>
  <si>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</si>
  <si>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</si>
  <si>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</si>
  <si>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</si>
  <si>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</si>
  <si>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</si>
  <si>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</si>
  <si>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</si>
  <si>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</si>
  <si>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</si>
  <si>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</si>
  <si>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</si>
  <si>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</si>
  <si>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</si>
  <si>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</si>
  <si>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</si>
  <si>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</si>
  <si>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</si>
  <si>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</si>
  <si>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</si>
  <si>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</si>
  <si>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</si>
  <si>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</si>
  <si>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</si>
  <si>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</si>
  <si>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</si>
  <si>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</si>
  <si>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</si>
  <si>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</si>
  <si>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</si>
  <si>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</si>
  <si>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</si>
  <si>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</si>
  <si>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</si>
  <si>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</si>
  <si>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</si>
  <si>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</si>
  <si>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</si>
  <si>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</si>
  <si>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</si>
  <si>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</si>
  <si>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</si>
  <si>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</si>
  <si>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</si>
  <si>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</si>
  <si>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</si>
  <si>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</si>
  <si>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</si>
  <si>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</si>
  <si>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</si>
  <si>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</si>
  <si>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</si>
  <si>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</si>
  <si>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</si>
  <si>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</si>
  <si>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</si>
  <si>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</si>
  <si>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</si>
  <si>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</si>
  <si>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</si>
  <si>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</si>
  <si>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</si>
  <si>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</si>
  <si>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</si>
  <si>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</si>
  <si>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</si>
  <si>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</si>
  <si>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</si>
  <si>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</si>
  <si>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</si>
  <si>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</si>
  <si>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</si>
  <si>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</si>
  <si>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</si>
  <si>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</si>
  <si>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</si>
  <si>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</si>
  <si>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</si>
  <si>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</si>
  <si>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</si>
  <si>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</si>
  <si>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</si>
  <si>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</si>
  <si>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</si>
  <si>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</si>
  <si>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</si>
  <si>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</si>
  <si>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</si>
  <si>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</si>
  <si>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</si>
  <si>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</si>
  <si>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</si>
  <si>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</si>
  <si>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</si>
  <si>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</si>
  <si>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</si>
  <si>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</si>
  <si>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</si>
  <si>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</si>
  <si>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</si>
  <si>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</si>
  <si>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</si>
  <si>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</si>
  <si>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</si>
  <si>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</si>
  <si>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</si>
  <si>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</si>
  <si>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</si>
  <si>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</si>
  <si>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</si>
  <si>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</si>
  <si>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</si>
  <si>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</si>
  <si>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</si>
  <si>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</si>
  <si>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</si>
  <si>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</si>
  <si>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</si>
  <si>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</si>
  <si>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</si>
  <si>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</si>
  <si>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</si>
  <si>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</si>
  <si>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</si>
  <si>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</si>
  <si>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</si>
  <si>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</si>
  <si>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</si>
  <si>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</si>
  <si>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</si>
  <si>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</si>
  <si>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</si>
  <si>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</si>
  <si>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</si>
  <si>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</si>
  <si>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</si>
  <si>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</si>
  <si>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</si>
  <si>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</si>
  <si>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</si>
  <si>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</si>
  <si>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</si>
  <si>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</si>
  <si>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</si>
  <si>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</si>
  <si>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</si>
  <si>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</si>
  <si>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</si>
  <si>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</si>
  <si>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</si>
  <si>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</si>
  <si>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</si>
  <si>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</si>
  <si>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</si>
  <si>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</si>
  <si>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</si>
  <si>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</si>
  <si>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</si>
  <si>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</si>
  <si>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</si>
  <si>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</si>
  <si>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</si>
  <si>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</si>
  <si>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</si>
  <si>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</si>
  <si>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</si>
  <si>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</si>
  <si>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</si>
  <si>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</si>
  <si>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</si>
  <si>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</si>
  <si>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</si>
  <si>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</si>
  <si>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</si>
  <si>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</si>
  <si>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</si>
  <si>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</si>
  <si>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</si>
  <si>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</si>
  <si>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</si>
  <si>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</si>
  <si>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</si>
  <si>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</si>
  <si>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</si>
  <si>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</si>
  <si>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</si>
  <si>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</si>
  <si>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</si>
  <si>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</si>
  <si>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</si>
  <si>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</si>
  <si>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</si>
  <si>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</si>
  <si>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</si>
  <si>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</si>
  <si>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</si>
  <si>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</si>
  <si>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</si>
  <si>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</si>
  <si>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</si>
  <si>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</si>
  <si>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</si>
  <si>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</si>
  <si>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</si>
  <si>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</si>
  <si>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</si>
  <si>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</si>
  <si>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</si>
  <si>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</si>
  <si>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</si>
  <si>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</si>
  <si>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</si>
  <si>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</si>
  <si>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</si>
  <si>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</si>
  <si>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</si>
  <si>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</si>
  <si>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</si>
  <si>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</si>
  <si>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</si>
  <si>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</si>
  <si>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</si>
  <si>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</si>
  <si>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</si>
  <si>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</si>
  <si>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</si>
  <si>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</si>
  <si>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</si>
  <si>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</si>
  <si>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</si>
  <si>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</si>
  <si>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</si>
  <si>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</si>
  <si>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</si>
  <si>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</si>
  <si>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</si>
  <si>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</si>
  <si>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</si>
  <si>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</si>
  <si>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</si>
  <si>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</si>
  <si>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</si>
  <si>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</si>
  <si>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</si>
  <si>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</si>
  <si>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</si>
  <si>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</si>
  <si>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</si>
  <si>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</si>
  <si>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</si>
  <si>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</si>
  <si>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</si>
  <si>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</si>
  <si>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</si>
  <si>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</si>
  <si>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</si>
  <si>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</si>
  <si>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</si>
  <si>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</si>
  <si>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</si>
  <si>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</si>
  <si>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</si>
  <si>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</si>
  <si>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</si>
  <si>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</si>
  <si>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</si>
  <si>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</si>
  <si>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</si>
  <si>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</si>
  <si>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</si>
  <si>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</si>
  <si>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</si>
  <si>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</si>
  <si>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</si>
  <si>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</si>
  <si>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</si>
  <si>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</si>
  <si>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</si>
  <si>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</si>
  <si>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</si>
  <si>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</si>
  <si>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</si>
  <si>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</si>
  <si>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</si>
  <si>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</si>
  <si>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</si>
  <si>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</si>
  <si>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</si>
  <si>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</si>
  <si>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</si>
  <si>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</si>
  <si>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</si>
  <si>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</si>
  <si>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</si>
  <si>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</si>
  <si>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</si>
  <si>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</si>
  <si>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</si>
  <si>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</si>
  <si>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</si>
  <si>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</si>
  <si>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</si>
  <si>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</si>
  <si>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</si>
  <si>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</si>
  <si>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</si>
  <si>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</si>
  <si>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</si>
  <si>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</si>
  <si>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</si>
  <si>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</si>
  <si>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</si>
  <si>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</si>
  <si>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</si>
  <si>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</si>
  <si>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</si>
  <si>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</si>
  <si>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</si>
  <si>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</si>
  <si>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</si>
  <si>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</si>
  <si>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</si>
  <si>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</si>
  <si>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</si>
  <si>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</si>
  <si>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</si>
  <si>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</si>
  <si>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</si>
  <si>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</si>
  <si>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</si>
  <si>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</si>
  <si>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</si>
  <si>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</si>
  <si>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</si>
  <si>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</si>
  <si>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</si>
  <si>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</si>
  <si>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</si>
  <si>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</si>
  <si>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</si>
  <si>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</si>
  <si>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</si>
  <si>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</si>
  <si>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</si>
  <si>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</si>
  <si>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</si>
  <si>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</si>
  <si>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</si>
  <si>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</si>
  <si>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</si>
  <si>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</si>
  <si>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</si>
  <si>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</si>
  <si>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</si>
  <si>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</si>
  <si>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</si>
  <si>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</si>
  <si>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</si>
  <si>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</si>
  <si>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</si>
  <si>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</si>
  <si>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</si>
  <si>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</si>
  <si>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</si>
  <si>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</si>
  <si>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</si>
  <si>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</si>
  <si>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</si>
  <si>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</si>
  <si>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</si>
  <si>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</si>
  <si>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</si>
  <si>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</si>
  <si>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</si>
  <si>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</si>
  <si>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</si>
  <si>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</si>
  <si>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</si>
  <si>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</si>
  <si>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</si>
  <si>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</si>
  <si>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</si>
  <si>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</si>
  <si>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</si>
  <si>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</si>
  <si>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</si>
  <si>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</si>
  <si>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</si>
  <si>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</si>
  <si>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</si>
  <si>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</si>
  <si>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</si>
  <si>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</si>
  <si>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</si>
  <si>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</si>
  <si>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</si>
  <si>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</si>
  <si>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</si>
  <si>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</si>
  <si>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</si>
  <si>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</si>
  <si>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</si>
  <si>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</si>
  <si>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</si>
  <si>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</si>
  <si>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</si>
  <si>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</si>
  <si>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</si>
  <si>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</si>
  <si>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</si>
  <si>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</si>
  <si>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</si>
  <si>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</si>
  <si>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</si>
  <si>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</si>
  <si>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</si>
  <si>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</si>
  <si>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</si>
  <si>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</si>
  <si>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</si>
  <si>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</si>
  <si>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</si>
  <si>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</si>
  <si>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</si>
  <si>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</si>
  <si>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</si>
  <si>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</si>
  <si>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</si>
  <si>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</si>
  <si>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</si>
  <si>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</si>
  <si>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</si>
  <si>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</si>
  <si>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</si>
  <si>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</si>
  <si>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</si>
  <si>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</si>
  <si>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</si>
  <si>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</si>
  <si>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</si>
  <si>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</si>
  <si>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</si>
  <si>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</si>
  <si>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</si>
  <si>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</si>
  <si>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</si>
  <si>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</si>
  <si>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</si>
  <si>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</si>
  <si>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</si>
  <si>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</si>
  <si>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</si>
  <si>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</si>
  <si>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</si>
  <si>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</si>
  <si>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</si>
  <si>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</si>
  <si>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</si>
  <si>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</si>
  <si>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</si>
  <si>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</si>
  <si>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</si>
  <si>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</si>
  <si>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</si>
  <si>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</si>
  <si>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</si>
  <si>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</si>
  <si>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</si>
  <si>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</si>
  <si>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</si>
  <si>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</si>
  <si>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</si>
  <si>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</si>
  <si>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</si>
  <si>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</si>
  <si>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</si>
  <si>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</si>
  <si>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</si>
  <si>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</si>
  <si>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</si>
  <si>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</si>
  <si>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</si>
  <si>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</si>
  <si>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</si>
  <si>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</si>
  <si>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</si>
  <si>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</si>
  <si>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</si>
  <si>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</si>
  <si>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</si>
  <si>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</si>
  <si>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</si>
  <si>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</si>
  <si>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</si>
  <si>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</si>
  <si>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</si>
  <si>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</si>
  <si>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</si>
  <si>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</si>
  <si>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</si>
  <si>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</si>
  <si>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</si>
  <si>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</si>
  <si>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</si>
  <si>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</si>
  <si>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</si>
  <si>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</si>
  <si>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</si>
  <si>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</si>
  <si>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</si>
  <si>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</si>
  <si>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</si>
  <si>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</si>
  <si>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</si>
  <si>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</si>
  <si>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</si>
  <si>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</si>
  <si>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</si>
  <si>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</si>
  <si>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</si>
  <si>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</si>
  <si>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</si>
  <si>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</si>
  <si>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</si>
  <si>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</si>
  <si>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</si>
  <si>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</si>
  <si>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</si>
  <si>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</si>
  <si>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</si>
  <si>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</si>
  <si>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</si>
  <si>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</si>
  <si>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</si>
  <si>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</si>
  <si>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</si>
  <si>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</si>
  <si>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</si>
  <si>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</si>
  <si>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</si>
  <si>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</si>
  <si>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</si>
  <si>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</si>
  <si>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</si>
  <si>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</si>
  <si>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</si>
  <si>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</si>
  <si>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</si>
  <si>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</si>
  <si>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</si>
  <si>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</si>
  <si>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</si>
  <si>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</si>
  <si>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</si>
  <si>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</si>
  <si>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</si>
  <si>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</si>
  <si>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</si>
  <si>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</si>
  <si>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</si>
  <si>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</si>
  <si>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</si>
  <si>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</si>
  <si>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</si>
  <si>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</si>
  <si>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</si>
  <si>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</si>
  <si>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</si>
  <si>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</si>
  <si>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</si>
  <si>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</si>
  <si>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</si>
  <si>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</si>
  <si>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</si>
  <si>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</si>
  <si>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</si>
  <si>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</si>
  <si>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</si>
  <si>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</si>
  <si>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</si>
  <si>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</si>
  <si>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</si>
  <si>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</si>
  <si>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</si>
  <si>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</si>
  <si>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</si>
  <si>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</si>
  <si>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</si>
  <si>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</si>
  <si>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</si>
  <si>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</si>
  <si>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</si>
  <si>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</si>
  <si>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</si>
  <si>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</si>
  <si>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</si>
  <si>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</si>
  <si>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</si>
  <si>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</si>
  <si>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</si>
  <si>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</si>
  <si>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</si>
  <si>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</si>
  <si>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</si>
  <si>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</si>
  <si>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</si>
  <si>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</si>
  <si>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</si>
  <si>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</si>
  <si>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</si>
  <si>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</si>
  <si>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</si>
  <si>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</si>
  <si>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</si>
  <si>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</si>
  <si>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</si>
  <si>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</si>
  <si>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</si>
  <si>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</si>
  <si>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</si>
  <si>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</si>
  <si>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</si>
  <si>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</si>
  <si>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</si>
  <si>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</si>
  <si>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</si>
  <si>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</si>
  <si>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</si>
  <si>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</si>
  <si>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</si>
  <si>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</si>
  <si>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</si>
  <si>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</si>
  <si>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</si>
  <si>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</si>
  <si>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</si>
  <si>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</si>
  <si>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</si>
  <si>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</si>
  <si>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</si>
  <si>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</si>
  <si>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</si>
  <si>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</si>
  <si>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</si>
  <si>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</si>
  <si>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</si>
  <si>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</si>
  <si>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</si>
  <si>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</si>
  <si>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</si>
  <si>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</si>
  <si>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</si>
  <si>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</si>
  <si>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</si>
  <si>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</si>
  <si>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</si>
  <si>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</si>
  <si>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</si>
  <si>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</si>
  <si>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</si>
  <si>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</si>
  <si>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</si>
  <si>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</si>
  <si>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</si>
  <si>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</si>
  <si>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</si>
  <si>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</si>
  <si>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</si>
  <si>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</si>
  <si>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</si>
  <si>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</si>
  <si>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</si>
  <si>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</si>
  <si>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</si>
  <si>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</si>
  <si>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</si>
  <si>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</si>
  <si>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</si>
  <si>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</si>
  <si>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</si>
  <si>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</si>
  <si>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</si>
  <si>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</si>
  <si>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</si>
  <si>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</si>
  <si>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</si>
  <si>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</si>
  <si>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</si>
  <si>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</si>
  <si>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</si>
  <si>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</si>
  <si>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</si>
  <si>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</si>
  <si>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</si>
  <si>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</si>
  <si>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</si>
  <si>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</si>
  <si>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</si>
  <si>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</si>
  <si>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</si>
  <si>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</si>
  <si>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</si>
  <si>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</si>
  <si>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</si>
  <si>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</si>
  <si>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</si>
  <si>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</si>
  <si>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</si>
  <si>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</si>
  <si>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</si>
  <si>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</si>
  <si>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</si>
  <si>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</si>
  <si>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</si>
  <si>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</si>
  <si>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</si>
  <si>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</si>
  <si>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</si>
  <si>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</si>
  <si>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</si>
  <si>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</si>
  <si>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</si>
  <si>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</si>
  <si>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</si>
  <si>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</si>
  <si>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</si>
  <si>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</si>
  <si>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</si>
  <si>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</si>
  <si>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</si>
  <si>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</si>
  <si>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</si>
  <si>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</si>
  <si>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</si>
  <si>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</si>
  <si>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</si>
  <si>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</si>
  <si>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</si>
  <si>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</si>
  <si>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</si>
  <si>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</si>
  <si>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</si>
  <si>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</si>
  <si>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</si>
  <si>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</si>
  <si>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</si>
  <si>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</si>
  <si>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</si>
  <si>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</si>
  <si>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</si>
  <si>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</si>
  <si>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</si>
  <si>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</si>
  <si>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</si>
  <si>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</si>
  <si>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</si>
  <si>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</si>
  <si>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</si>
  <si>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</si>
  <si>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</si>
  <si>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</si>
  <si>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</si>
  <si>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</si>
  <si>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</si>
  <si>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</si>
  <si>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</si>
  <si>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</si>
  <si>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</si>
  <si>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</si>
  <si>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</si>
  <si>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</si>
  <si>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</si>
  <si>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</si>
  <si>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</si>
  <si>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</si>
  <si>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</si>
  <si>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</si>
  <si>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</si>
  <si>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</si>
  <si>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</si>
  <si>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</si>
  <si>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</si>
  <si>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</si>
  <si>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</si>
  <si>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</si>
  <si>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</si>
  <si>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</si>
  <si>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</si>
  <si>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</si>
  <si>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</si>
  <si>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</si>
  <si>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</si>
  <si>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</si>
  <si>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</si>
  <si>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</si>
  <si>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</si>
  <si>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</si>
  <si>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</si>
  <si>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</si>
  <si>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</si>
  <si>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</si>
  <si>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</si>
  <si>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</si>
  <si>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</si>
  <si>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</si>
  <si>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</si>
  <si>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</si>
  <si>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</si>
  <si>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</si>
  <si>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</si>
  <si>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</si>
  <si>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</si>
  <si>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</si>
  <si>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</si>
  <si>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</si>
  <si>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</si>
  <si>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</si>
  <si>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</si>
  <si>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</si>
  <si>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</si>
  <si>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</si>
  <si>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</si>
  <si>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</si>
  <si>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</si>
  <si>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</si>
  <si>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</si>
  <si>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</si>
  <si>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</si>
  <si>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</si>
  <si>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</si>
  <si>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</si>
  <si>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</si>
  <si>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</si>
  <si>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</si>
  <si>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</si>
  <si>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</si>
  <si>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</si>
  <si>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</si>
  <si>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</si>
  <si>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</si>
  <si>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</si>
  <si>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</si>
  <si>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</si>
  <si>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</si>
  <si>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</si>
  <si>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</si>
  <si>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</si>
  <si>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</si>
  <si>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</si>
  <si>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</si>
  <si>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</si>
  <si>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</si>
  <si>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</si>
  <si>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</si>
  <si>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</si>
  <si>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</si>
  <si>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</si>
  <si>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</si>
  <si>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</si>
  <si>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</si>
  <si>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</si>
  <si>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</si>
  <si>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</si>
  <si>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</si>
  <si>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</si>
  <si>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</si>
  <si>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</si>
  <si>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</si>
  <si>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</si>
  <si>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</si>
  <si>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</si>
  <si>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</si>
  <si>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</si>
  <si>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</si>
  <si>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</si>
  <si>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</si>
  <si>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</si>
  <si>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</si>
  <si>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</si>
  <si>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</si>
  <si>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</si>
  <si>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</si>
  <si>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</si>
  <si>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</si>
  <si>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</si>
  <si>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</si>
  <si>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</si>
  <si>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</si>
  <si>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</si>
  <si>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</si>
  <si>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</si>
  <si>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</si>
  <si>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</si>
  <si>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</si>
  <si>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</si>
  <si>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</si>
  <si>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</si>
  <si>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</si>
  <si>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</si>
  <si>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</si>
  <si>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</si>
  <si>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</si>
  <si>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</si>
  <si>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</si>
  <si>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</si>
  <si>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</si>
  <si>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</si>
  <si>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</si>
  <si>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</si>
  <si>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</si>
  <si>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</si>
  <si>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</si>
  <si>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</si>
  <si>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</si>
  <si>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</si>
  <si>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</si>
  <si>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</si>
  <si>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</si>
  <si>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</si>
  <si>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</si>
  <si>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</si>
  <si>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</si>
  <si>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</si>
  <si>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</si>
  <si>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</si>
  <si>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</si>
  <si>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</si>
  <si>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</si>
  <si>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</si>
  <si>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</si>
  <si>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</si>
  <si>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</si>
  <si>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</si>
  <si>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</si>
  <si>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</si>
  <si>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</si>
  <si>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</si>
  <si>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</si>
  <si>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</si>
  <si>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</si>
  <si>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</si>
  <si>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</si>
  <si>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</si>
  <si>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</si>
  <si>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</si>
  <si>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</si>
  <si>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</si>
  <si>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</si>
  <si>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</si>
  <si>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</si>
  <si>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</si>
  <si>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</si>
  <si>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</si>
  <si>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</si>
  <si>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</si>
  <si>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</si>
  <si>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</si>
  <si>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</si>
  <si>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</si>
  <si>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</si>
  <si>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</si>
  <si>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</si>
  <si>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</si>
  <si>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</si>
  <si>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</si>
  <si>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</si>
  <si>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</si>
  <si>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</si>
  <si>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</si>
  <si>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</si>
  <si>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</si>
  <si>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</si>
  <si>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</si>
  <si>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</si>
  <si>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</si>
  <si>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</si>
  <si>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</si>
  <si>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</si>
  <si>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</si>
  <si>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</si>
  <si>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</si>
  <si>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</si>
  <si>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</si>
  <si>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</si>
  <si>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</si>
  <si>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</si>
  <si>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</si>
  <si>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</si>
  <si>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</si>
  <si>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</si>
  <si>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</si>
  <si>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</si>
  <si>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</si>
  <si>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</si>
  <si>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</si>
  <si>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</si>
  <si>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</si>
  <si>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</si>
  <si>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</si>
  <si>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</si>
  <si>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</si>
  <si>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</si>
  <si>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</si>
  <si>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</si>
  <si>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</si>
  <si>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</si>
  <si>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</si>
  <si>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</si>
  <si>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</si>
  <si>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</si>
  <si>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</si>
  <si>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</si>
  <si>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</si>
  <si>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</si>
  <si>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</si>
  <si>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</si>
  <si>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</si>
  <si>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</si>
  <si>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</si>
  <si>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</si>
  <si>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</si>
  <si>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</si>
  <si>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</si>
  <si>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</si>
  <si>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</si>
  <si>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</si>
  <si>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</si>
  <si>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</si>
  <si>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</si>
  <si>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</si>
  <si>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</si>
  <si>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</si>
  <si>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</si>
  <si>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</si>
  <si>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</si>
  <si>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</si>
  <si>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</si>
  <si>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</si>
  <si>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</si>
  <si>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</si>
  <si>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</si>
  <si>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</si>
  <si>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</si>
  <si>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</si>
  <si>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</si>
  <si>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</si>
  <si>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</si>
  <si>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</si>
  <si>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</si>
  <si>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</si>
  <si>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</si>
  <si>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</si>
  <si>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</si>
  <si>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</si>
  <si>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</si>
  <si>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</si>
  <si>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</si>
  <si>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</si>
  <si>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</si>
  <si>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</si>
  <si>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</si>
  <si>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</si>
  <si>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</si>
  <si>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</si>
  <si>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</si>
  <si>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</si>
  <si>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</si>
  <si>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</si>
  <si>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</si>
  <si>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</si>
  <si>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</si>
  <si>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</si>
  <si>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</si>
  <si>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</si>
  <si>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</si>
  <si>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</si>
  <si>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</si>
  <si>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</si>
  <si>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</si>
  <si>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</si>
  <si>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</si>
  <si>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</si>
  <si>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</si>
  <si>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</si>
  <si>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</si>
  <si>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</si>
  <si>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</si>
  <si>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</si>
  <si>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</si>
  <si>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</si>
  <si>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</si>
  <si>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</si>
  <si>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</si>
  <si>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</si>
  <si>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</si>
  <si>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</si>
  <si>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</si>
  <si>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</si>
  <si>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</si>
  <si>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</si>
  <si>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</si>
  <si>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</si>
  <si>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</si>
  <si>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</si>
  <si>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</si>
  <si>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</si>
  <si>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</si>
  <si>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</si>
  <si>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</si>
  <si>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</si>
  <si>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</si>
  <si>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</si>
  <si>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</si>
  <si>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</si>
  <si>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</si>
  <si>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</si>
  <si>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</si>
  <si>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</si>
  <si>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</si>
  <si>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</si>
  <si>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</si>
  <si>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</si>
  <si>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</si>
  <si>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</si>
  <si>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</si>
  <si>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</si>
  <si>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</si>
  <si>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</si>
  <si>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</si>
  <si>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</si>
  <si>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</si>
  <si>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</si>
  <si>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</si>
  <si>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</si>
  <si>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</si>
  <si>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</si>
  <si>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</si>
  <si>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</si>
  <si>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</si>
  <si>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</si>
  <si>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</si>
  <si>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</si>
  <si>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</si>
  <si>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</si>
  <si>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</si>
  <si>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</si>
  <si>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</si>
  <si>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</si>
  <si>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</si>
  <si>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</si>
  <si>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</si>
  <si>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</si>
  <si>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</si>
  <si>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</si>
  <si>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</si>
  <si>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</si>
  <si>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</si>
  <si>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</si>
  <si>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</si>
  <si>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</si>
  <si>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</si>
  <si>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</si>
  <si>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</si>
  <si>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</si>
  <si>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</si>
  <si>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</si>
  <si>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</si>
  <si>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</si>
  <si>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</si>
  <si>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</si>
  <si>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</si>
  <si>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</si>
  <si>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</si>
  <si>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</si>
  <si>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</si>
  <si>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</si>
  <si>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</si>
  <si>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</si>
  <si>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</si>
  <si>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</si>
  <si>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</si>
  <si>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</si>
  <si>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</si>
  <si>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</si>
  <si>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</si>
  <si>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</si>
  <si>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</si>
  <si>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</si>
  <si>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</si>
  <si>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</si>
  <si>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</si>
  <si>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</si>
  <si>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</si>
  <si>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</si>
  <si>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</si>
  <si>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</si>
  <si>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</si>
  <si>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</si>
  <si>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</si>
  <si>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</si>
  <si>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</si>
  <si>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</si>
  <si>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</si>
  <si>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</si>
  <si>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</si>
  <si>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</si>
  <si>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</si>
  <si>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</si>
  <si>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</si>
  <si>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</si>
  <si>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</si>
  <si>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</si>
  <si>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</si>
  <si>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</si>
  <si>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</si>
  <si>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</si>
  <si>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</si>
  <si>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</si>
  <si>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</si>
  <si>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</si>
  <si>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</si>
  <si>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</si>
  <si>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</si>
  <si>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</si>
  <si>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</si>
  <si>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</si>
  <si>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</si>
  <si>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</si>
  <si>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</si>
  <si>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</si>
  <si>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</si>
  <si>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</si>
  <si>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</si>
  <si>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</si>
  <si>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</si>
  <si>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</si>
  <si>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</si>
  <si>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</si>
  <si>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</si>
  <si>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</si>
  <si>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</si>
  <si>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</si>
  <si>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</si>
  <si>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</si>
  <si>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</si>
  <si>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</si>
  <si>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</si>
  <si>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</si>
  <si>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</si>
  <si>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</si>
  <si>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</si>
  <si>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</si>
  <si>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</si>
  <si>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</si>
  <si>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</si>
  <si>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</si>
  <si>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</si>
  <si>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</si>
  <si>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</si>
  <si>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</si>
  <si>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</si>
  <si>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</si>
  <si>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</si>
  <si>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</si>
  <si>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</si>
  <si>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</si>
  <si>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</si>
  <si>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</si>
  <si>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</si>
  <si>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</si>
  <si>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</si>
  <si>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</si>
  <si>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</si>
  <si>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</si>
  <si>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</si>
  <si>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</si>
  <si>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</si>
  <si>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</si>
  <si>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</si>
  <si>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</si>
  <si>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</si>
  <si>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</si>
  <si>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</si>
  <si>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</si>
  <si>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</si>
  <si>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</si>
  <si>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</si>
  <si>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</si>
  <si>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</si>
  <si>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</si>
  <si>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</si>
  <si>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</si>
  <si>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</si>
  <si>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</si>
  <si>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</si>
  <si>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</si>
  <si>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</si>
  <si>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</si>
  <si>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</si>
  <si>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</si>
  <si>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</si>
  <si>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</si>
  <si>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</si>
  <si>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</si>
  <si>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</si>
  <si>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</si>
  <si>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</si>
  <si>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</si>
  <si>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</si>
  <si>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</si>
  <si>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</si>
  <si>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</si>
  <si>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</si>
  <si>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</si>
  <si>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</si>
  <si>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</si>
  <si>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</si>
  <si>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</si>
  <si>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</si>
  <si>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</si>
  <si>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</si>
  <si>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</si>
  <si>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</si>
  <si>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</si>
  <si>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</si>
  <si>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</si>
  <si>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</si>
  <si>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</si>
  <si>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</si>
  <si>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</si>
  <si>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</si>
  <si>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</si>
  <si>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</si>
  <si>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</si>
  <si>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</si>
  <si>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</si>
  <si>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</si>
  <si>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</si>
  <si>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</si>
  <si>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</si>
  <si>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</si>
  <si>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</si>
  <si>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</si>
  <si>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</si>
  <si>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</si>
  <si>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</si>
  <si>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</si>
  <si>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</si>
  <si>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</si>
  <si>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</si>
  <si>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</si>
  <si>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</si>
  <si>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</si>
  <si>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</si>
  <si>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</si>
  <si>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</si>
  <si>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</si>
  <si>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</si>
  <si>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</si>
  <si>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</si>
  <si>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</si>
  <si>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</si>
  <si>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</si>
  <si>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</si>
  <si>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</si>
  <si>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</si>
  <si>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</si>
  <si>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</si>
  <si>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</si>
  <si>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</si>
  <si>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</si>
  <si>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</si>
  <si>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</si>
  <si>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</si>
  <si>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</si>
  <si>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</si>
  <si>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</si>
  <si>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</si>
  <si>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</si>
  <si>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</si>
  <si>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</si>
  <si>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</si>
  <si>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</si>
  <si>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</si>
  <si>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</si>
  <si>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</si>
  <si>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</si>
  <si>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</si>
  <si>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</si>
  <si>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</si>
  <si>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</si>
  <si>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</si>
  <si>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</si>
  <si>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</si>
  <si>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</si>
  <si>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</si>
  <si>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</si>
  <si>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</si>
  <si>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</si>
  <si>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</si>
  <si>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</si>
  <si>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</si>
  <si>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</si>
  <si>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</si>
  <si>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</si>
  <si>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</si>
  <si>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</si>
  <si>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</si>
  <si>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</si>
  <si>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</si>
  <si>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</si>
  <si>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</si>
  <si>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</si>
  <si>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</si>
  <si>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</si>
  <si>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</si>
  <si>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</si>
  <si>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</si>
  <si>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</si>
  <si>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</si>
  <si>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</si>
  <si>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</si>
  <si>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</si>
  <si>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</si>
  <si>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</si>
  <si>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</si>
  <si>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</si>
  <si>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</si>
  <si>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</si>
  <si>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</si>
  <si>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</si>
  <si>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</si>
  <si>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</si>
  <si>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</si>
  <si>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</si>
  <si>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</si>
  <si>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</si>
  <si>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</si>
  <si>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</si>
  <si>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</si>
  <si>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</si>
  <si>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</si>
  <si>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</si>
  <si>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</si>
  <si>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</si>
  <si>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</si>
  <si>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</si>
  <si>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</si>
  <si>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</si>
  <si>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</si>
  <si>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</si>
  <si>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</si>
  <si>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</si>
  <si>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</si>
  <si>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</si>
  <si>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</si>
  <si>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</si>
  <si>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</si>
  <si>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</si>
  <si>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</si>
  <si>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</si>
  <si>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</si>
  <si>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</si>
  <si>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</si>
  <si>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</si>
  <si>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</si>
  <si>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</si>
  <si>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</si>
  <si>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</si>
  <si>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</si>
  <si>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</si>
  <si>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</si>
  <si>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</si>
  <si>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</si>
  <si>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</si>
  <si>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</si>
  <si>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</si>
  <si>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</si>
  <si>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</si>
  <si>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</si>
  <si>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</si>
  <si>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</si>
  <si>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</si>
  <si>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</si>
  <si>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</si>
  <si>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</si>
  <si>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</si>
  <si>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</si>
  <si>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</si>
  <si>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</si>
  <si>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</si>
  <si>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</si>
  <si>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</si>
  <si>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</si>
  <si>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</si>
  <si>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</si>
  <si>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</si>
  <si>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</si>
  <si>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</si>
  <si>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</si>
  <si>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</si>
  <si>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</si>
  <si>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</si>
  <si>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</si>
  <si>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</si>
  <si>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</si>
  <si>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</si>
  <si>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</si>
  <si>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</si>
  <si>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</si>
  <si>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</si>
  <si>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</si>
  <si>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</si>
  <si>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</si>
  <si>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</si>
  <si>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</si>
  <si>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</si>
  <si>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</si>
  <si>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</si>
  <si>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</si>
  <si>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</si>
  <si>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</si>
  <si>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</si>
  <si>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</si>
  <si>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</si>
  <si>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</si>
  <si>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</si>
  <si>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</si>
  <si>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</si>
  <si>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</si>
  <si>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</si>
  <si>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</si>
  <si>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</si>
  <si>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</si>
  <si>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</si>
  <si>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</si>
  <si>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</si>
  <si>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</si>
  <si>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</si>
  <si>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</si>
  <si>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</si>
  <si>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</si>
  <si>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</si>
  <si>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</si>
  <si>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</si>
  <si>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</si>
  <si>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</si>
  <si>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</si>
  <si>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</si>
  <si>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</si>
  <si>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</si>
  <si>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</si>
  <si>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</si>
  <si>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</si>
  <si>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</si>
  <si>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</si>
  <si>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</si>
  <si>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</si>
  <si>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</si>
  <si>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</si>
  <si>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</si>
  <si>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</si>
  <si>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</si>
  <si>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</si>
  <si>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</si>
  <si>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</si>
  <si>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</si>
  <si>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</si>
  <si>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</si>
  <si>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</si>
  <si>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</si>
  <si>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</si>
  <si>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</si>
  <si>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</si>
  <si>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</si>
  <si>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</si>
  <si>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</si>
  <si>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</si>
  <si>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</si>
  <si>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</si>
  <si>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</si>
  <si>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</si>
  <si>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</si>
  <si>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</si>
  <si>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</si>
  <si>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</si>
  <si>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</si>
  <si>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</si>
  <si>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</si>
  <si>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</si>
  <si>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</si>
  <si>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</si>
  <si>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</si>
  <si>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</si>
  <si>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</si>
  <si>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</si>
  <si>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</si>
  <si>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</si>
  <si>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</si>
  <si>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</si>
  <si>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</si>
  <si>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</si>
  <si>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</si>
  <si>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</si>
  <si>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</si>
  <si>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</si>
  <si>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</si>
  <si>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</si>
  <si>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</si>
  <si>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</si>
  <si>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</si>
  <si>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</si>
  <si>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</si>
  <si>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</si>
  <si>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</si>
  <si>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</si>
  <si>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</si>
  <si>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</si>
  <si>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</si>
  <si>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</si>
  <si>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</si>
  <si>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</si>
  <si>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</si>
  <si>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</si>
  <si>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</si>
  <si>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</si>
  <si>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</si>
  <si>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</si>
  <si>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</si>
  <si>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</si>
  <si>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</si>
  <si>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</si>
  <si>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</si>
  <si>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</si>
  <si>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</si>
  <si>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</si>
  <si>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</si>
  <si>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</si>
  <si>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</si>
  <si>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</si>
  <si>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</si>
  <si>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</si>
  <si>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</si>
  <si>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</si>
  <si>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</si>
  <si>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</si>
  <si>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</si>
  <si>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</si>
  <si>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</si>
  <si>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</si>
  <si>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</si>
  <si>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</si>
  <si>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</si>
  <si>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</si>
  <si>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</si>
  <si>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</si>
  <si>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</si>
  <si>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</si>
  <si>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</si>
  <si>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</si>
  <si>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</si>
  <si>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</si>
  <si>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</si>
  <si>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</si>
  <si>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</si>
  <si>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</si>
  <si>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</si>
  <si>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</si>
  <si>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</si>
  <si>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</si>
  <si>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</si>
  <si>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</si>
  <si>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</si>
  <si>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</si>
  <si>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</si>
  <si>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</si>
  <si>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</si>
  <si>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</si>
  <si>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</si>
  <si>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</si>
  <si>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</si>
  <si>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</si>
  <si>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</si>
  <si>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</si>
  <si>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</si>
  <si>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</si>
  <si>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</si>
  <si>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</si>
  <si>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</si>
  <si>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</si>
  <si>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</si>
  <si>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</si>
  <si>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</si>
  <si>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</si>
  <si>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</si>
  <si>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</si>
  <si>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</si>
  <si>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</si>
  <si>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</si>
  <si>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</si>
  <si>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</si>
  <si>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</si>
  <si>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</si>
  <si>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</si>
  <si>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</si>
  <si>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</si>
  <si>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</si>
  <si>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</si>
  <si>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</si>
  <si>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</si>
  <si>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</si>
  <si>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</si>
  <si>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</si>
  <si>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</si>
  <si>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</si>
  <si>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</si>
  <si>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</si>
  <si>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</si>
  <si>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</si>
  <si>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</si>
  <si>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</si>
  <si>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</si>
  <si>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</si>
  <si>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</si>
  <si>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</si>
  <si>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</si>
  <si>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</si>
  <si>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</si>
  <si>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</si>
  <si>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</si>
  <si>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</si>
  <si>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</si>
  <si>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</si>
  <si>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</si>
  <si>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</si>
  <si>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</si>
  <si>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</si>
  <si>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</si>
  <si>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</si>
  <si>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</si>
  <si>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</si>
  <si>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</si>
  <si>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</si>
  <si>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</si>
  <si>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</si>
  <si>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</si>
  <si>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</si>
  <si>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</si>
  <si>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</si>
  <si>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</si>
  <si>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</si>
  <si>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</si>
  <si>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</si>
  <si>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</si>
  <si>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</si>
  <si>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</si>
  <si>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</si>
  <si>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</si>
  <si>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</si>
  <si>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</si>
  <si>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</si>
  <si>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</si>
  <si>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</si>
  <si>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</si>
  <si>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</si>
  <si>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</si>
  <si>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</si>
  <si>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</si>
  <si>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</si>
  <si>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</si>
  <si>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</si>
  <si>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</si>
  <si>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</si>
  <si>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</si>
  <si>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</si>
  <si>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</si>
  <si>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</si>
  <si>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</si>
  <si>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</si>
  <si>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</si>
  <si>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</si>
  <si>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</si>
  <si>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</si>
  <si>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</si>
  <si>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</si>
  <si>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</si>
  <si>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</si>
  <si>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</si>
  <si>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</si>
  <si>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</si>
  <si>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</si>
  <si>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</si>
  <si>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</si>
  <si>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</si>
  <si>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</si>
  <si>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</si>
  <si>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</si>
  <si>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</si>
  <si>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</si>
  <si>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</si>
  <si>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</si>
  <si>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</si>
  <si>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</si>
  <si>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</si>
  <si>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</si>
  <si>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</si>
  <si>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</si>
  <si>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</si>
  <si>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</si>
  <si>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</si>
  <si>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</si>
  <si>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</si>
  <si>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</si>
  <si>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</si>
  <si>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</si>
  <si>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</si>
  <si>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</si>
  <si>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</si>
  <si>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</si>
  <si>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</si>
  <si>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</si>
  <si>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</si>
  <si>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</si>
  <si>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</si>
  <si>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</si>
  <si>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</si>
  <si>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</si>
  <si>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</si>
  <si>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</si>
  <si>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</si>
  <si>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</si>
  <si>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</si>
  <si>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</si>
  <si>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</si>
  <si>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</si>
  <si>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</si>
  <si>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</si>
  <si>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</si>
  <si>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</si>
  <si>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</si>
  <si>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</si>
  <si>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</si>
  <si>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</si>
  <si>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</si>
  <si>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</si>
  <si>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</si>
  <si>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</si>
  <si>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</si>
  <si>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</si>
  <si>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</si>
  <si>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</si>
  <si>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</si>
  <si>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</si>
  <si>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</si>
  <si>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</si>
  <si>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</si>
  <si>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</si>
  <si>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</si>
  <si>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</si>
  <si>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</si>
  <si>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</si>
  <si>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</si>
  <si>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</si>
  <si>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</si>
  <si>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</si>
  <si>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</si>
  <si>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</si>
  <si>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</si>
  <si>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</si>
  <si>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</si>
  <si>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</si>
  <si>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</si>
  <si>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</si>
  <si>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</si>
  <si>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</si>
  <si>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</si>
  <si>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</si>
  <si>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</si>
  <si>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</si>
  <si>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</si>
  <si>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</si>
  <si>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</si>
  <si>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</si>
  <si>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</si>
  <si>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</si>
  <si>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</si>
  <si>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</si>
  <si>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</si>
  <si>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</si>
  <si>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</si>
  <si>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</si>
  <si>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</si>
  <si>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</si>
  <si>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</si>
  <si>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</si>
  <si>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</si>
  <si>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</si>
  <si>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</si>
  <si>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</si>
  <si>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</si>
  <si>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</si>
  <si>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</si>
  <si>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</si>
  <si>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</si>
  <si>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</si>
  <si>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</si>
  <si>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</si>
  <si>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</si>
  <si>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</si>
  <si>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</si>
  <si>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</si>
  <si>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</si>
  <si>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</si>
  <si>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</si>
  <si>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</si>
  <si>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</si>
  <si>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</si>
  <si>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</si>
  <si>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</si>
  <si>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</si>
  <si>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</si>
  <si>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</si>
  <si>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</si>
  <si>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</si>
  <si>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</si>
  <si>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</si>
  <si>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</si>
  <si>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</si>
  <si>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</si>
  <si>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</si>
  <si>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</si>
  <si>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</si>
  <si>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</si>
  <si>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</si>
  <si>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</si>
  <si>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</si>
  <si>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</si>
  <si>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</si>
  <si>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</si>
  <si>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</si>
  <si>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</si>
  <si>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</si>
  <si>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</si>
  <si>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</si>
  <si>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</si>
  <si>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</si>
  <si>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</si>
  <si>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</si>
  <si>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</si>
  <si>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</si>
  <si>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</si>
  <si>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</si>
  <si>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</si>
  <si>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</si>
  <si>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</si>
  <si>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</si>
  <si>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</si>
  <si>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</si>
  <si>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</si>
  <si>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</si>
  <si>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</si>
  <si>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</si>
  <si>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</si>
  <si>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</si>
  <si>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</si>
  <si>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</si>
  <si>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</si>
  <si>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</si>
  <si>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</si>
  <si>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</si>
  <si>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</si>
  <si>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</si>
  <si>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</si>
  <si>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</si>
  <si>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</si>
  <si>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</si>
  <si>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</si>
  <si>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</si>
  <si>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</si>
  <si>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</si>
  <si>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</si>
  <si>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</si>
  <si>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</si>
  <si>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</si>
  <si>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</si>
  <si>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</si>
  <si>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</si>
  <si>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</si>
  <si>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</si>
  <si>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</si>
  <si>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</si>
  <si>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</si>
  <si>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</si>
  <si>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</si>
  <si>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</si>
  <si>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</si>
  <si>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</si>
  <si>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</si>
  <si>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</si>
  <si>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</si>
  <si>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</si>
  <si>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</si>
  <si>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</si>
  <si>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</si>
  <si>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</si>
  <si>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</si>
  <si>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</si>
  <si>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</si>
  <si>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</si>
  <si>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</si>
  <si>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</si>
  <si>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</si>
  <si>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</si>
  <si>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</si>
  <si>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</si>
  <si>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</si>
  <si>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</si>
  <si>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</si>
  <si>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</si>
  <si>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</si>
  <si>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</si>
  <si>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</si>
  <si>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</si>
  <si>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</si>
  <si>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</si>
  <si>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</si>
  <si>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</si>
  <si>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</si>
  <si>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</si>
  <si>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</si>
  <si>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</si>
  <si>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</si>
  <si>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</si>
  <si>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</si>
  <si>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</si>
  <si>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</si>
  <si>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</si>
  <si>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</si>
  <si>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</si>
  <si>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</si>
  <si>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</si>
  <si>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</si>
  <si>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</si>
  <si>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</si>
  <si>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</si>
  <si>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</si>
  <si>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</si>
  <si>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</si>
  <si>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</si>
  <si>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</si>
  <si>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</si>
  <si>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</si>
  <si>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</si>
  <si>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</si>
  <si>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</si>
  <si>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</si>
  <si>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</si>
  <si>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</si>
  <si>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</si>
  <si>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</si>
  <si>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</si>
  <si>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</si>
  <si>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</si>
  <si>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</si>
  <si>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</si>
  <si>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</si>
  <si>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</si>
  <si>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</si>
  <si>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</si>
  <si>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</si>
  <si>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</si>
  <si>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</si>
  <si>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</si>
  <si>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</si>
  <si>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</si>
  <si>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</si>
  <si>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</si>
  <si>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</si>
  <si>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</si>
  <si>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</si>
  <si>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</si>
  <si>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</si>
  <si>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</si>
  <si>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</si>
  <si>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</si>
  <si>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</si>
  <si>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</si>
  <si>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</si>
  <si>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</si>
  <si>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</si>
  <si>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</si>
  <si>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</si>
  <si>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</si>
  <si>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</si>
  <si>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</si>
  <si>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</si>
  <si>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</si>
  <si>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</si>
  <si>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</si>
  <si>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</si>
  <si>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</si>
  <si>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</si>
  <si>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</si>
  <si>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</si>
  <si>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</si>
  <si>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</si>
  <si>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</si>
  <si>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</si>
  <si>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</si>
  <si>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</si>
  <si>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</si>
  <si>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</si>
  <si>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</si>
  <si>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</si>
  <si>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</si>
  <si>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</si>
  <si>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</si>
  <si>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</si>
  <si>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</si>
  <si>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</si>
  <si>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</si>
  <si>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</si>
  <si>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</si>
  <si>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</si>
  <si>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</si>
  <si>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</si>
  <si>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</si>
  <si>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</si>
  <si>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</si>
  <si>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</si>
  <si>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</si>
  <si>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</si>
  <si>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</si>
  <si>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</si>
  <si>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</si>
  <si>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</si>
  <si>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</si>
  <si>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</si>
  <si>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</si>
  <si>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</si>
  <si>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</si>
  <si>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</si>
  <si>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</si>
  <si>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</si>
  <si>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</si>
  <si>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</si>
  <si>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</si>
  <si>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</si>
  <si>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</si>
  <si>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</si>
  <si>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</si>
  <si>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</si>
  <si>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</si>
  <si>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</si>
  <si>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</si>
  <si>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</si>
  <si>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</si>
  <si>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</si>
  <si>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</si>
  <si>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</si>
  <si>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</si>
  <si>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</si>
  <si>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</si>
  <si>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</si>
  <si>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</si>
  <si>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</si>
  <si>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</si>
  <si>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</si>
  <si>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</si>
  <si>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</si>
  <si>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</si>
  <si>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</si>
  <si>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</si>
  <si>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</si>
  <si>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</si>
  <si>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</si>
  <si>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</si>
  <si>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</si>
  <si>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</si>
  <si>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</si>
  <si>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</si>
  <si>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</si>
  <si>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</si>
  <si>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</si>
  <si>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</si>
  <si>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</si>
  <si>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</si>
  <si>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</si>
  <si>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</si>
  <si>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</si>
  <si>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</si>
  <si>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</si>
  <si>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</si>
  <si>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</si>
  <si>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</si>
  <si>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</si>
  <si>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</si>
  <si>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</si>
  <si>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</si>
  <si>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</si>
  <si>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</si>
  <si>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</si>
  <si>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</si>
  <si>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</si>
  <si>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</si>
  <si>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</si>
  <si>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</si>
  <si>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</si>
  <si>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</si>
  <si>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</si>
  <si>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</si>
  <si>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</si>
  <si>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</si>
  <si>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</si>
  <si>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</si>
  <si>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</si>
  <si>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</si>
  <si>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</si>
  <si>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</si>
  <si>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</si>
  <si>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</si>
  <si>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</si>
  <si>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</si>
  <si>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</si>
  <si>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</si>
  <si>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</si>
  <si>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</si>
  <si>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</si>
  <si>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</si>
  <si>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</si>
  <si>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</si>
  <si>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</si>
  <si>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</si>
  <si>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</si>
  <si>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</si>
  <si>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</si>
  <si>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</si>
  <si>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</si>
  <si>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</si>
  <si>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</si>
  <si>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</si>
  <si>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</si>
  <si>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</si>
  <si>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</si>
  <si>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</si>
  <si>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</si>
  <si>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</si>
  <si>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</si>
  <si>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</si>
  <si>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</si>
  <si>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</si>
  <si>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</si>
  <si>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</si>
  <si>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</si>
  <si>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</si>
  <si>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</si>
  <si>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</si>
  <si>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</si>
  <si>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</si>
  <si>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</si>
  <si>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</si>
  <si>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</si>
  <si>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</si>
  <si>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</si>
  <si>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</si>
  <si>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</si>
  <si>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</si>
  <si>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</si>
  <si>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</si>
  <si>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</si>
  <si>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</si>
  <si>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</si>
  <si>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</si>
  <si>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</si>
  <si>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</si>
  <si>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</si>
  <si>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</si>
  <si>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</si>
  <si>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</si>
  <si>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</si>
  <si>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</si>
  <si>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</si>
  <si>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</si>
  <si>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</si>
  <si>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</si>
  <si>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</si>
  <si>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</si>
  <si>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</si>
  <si>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</si>
  <si>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</si>
  <si>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</si>
  <si>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</si>
  <si>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</si>
  <si>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</si>
  <si>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</si>
  <si>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</si>
  <si>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</si>
  <si>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</si>
  <si>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</si>
  <si>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</si>
  <si>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</si>
  <si>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</si>
  <si>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</si>
  <si>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</si>
  <si>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</si>
  <si>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</si>
  <si>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</si>
  <si>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</si>
  <si>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</si>
  <si>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</si>
  <si>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</si>
  <si>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</si>
  <si>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</si>
  <si>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</si>
  <si>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</si>
  <si>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</si>
  <si>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</si>
  <si>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</si>
  <si>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</si>
  <si>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</si>
  <si>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</si>
  <si>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</si>
  <si>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</si>
  <si>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</si>
  <si>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</si>
  <si>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</si>
  <si>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</si>
  <si>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</si>
  <si>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</si>
  <si>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</si>
  <si>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</si>
  <si>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</si>
  <si>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</si>
  <si>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</si>
  <si>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</si>
  <si>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</si>
  <si>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</si>
  <si>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</si>
  <si>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</si>
  <si>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</si>
  <si>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</si>
  <si>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</si>
  <si>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</si>
  <si>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</si>
  <si>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</si>
  <si>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</si>
  <si>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</si>
  <si>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</si>
  <si>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</si>
  <si>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</si>
  <si>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</si>
  <si>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</si>
  <si>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</si>
  <si>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</si>
  <si>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</si>
  <si>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</si>
  <si>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</si>
  <si>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</si>
  <si>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</si>
  <si>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</si>
  <si>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</si>
  <si>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</si>
  <si>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</si>
  <si>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</si>
  <si>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</si>
  <si>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</si>
  <si>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</si>
  <si>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</si>
  <si>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</si>
  <si>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</si>
  <si>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</si>
  <si>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</si>
  <si>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</si>
  <si>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</si>
  <si>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</si>
  <si>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</si>
  <si>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</si>
  <si>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</si>
  <si>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</si>
  <si>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</si>
  <si>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</si>
  <si>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</si>
  <si>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</si>
  <si>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</si>
  <si>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</si>
  <si>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</si>
  <si>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</si>
  <si>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</si>
  <si>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</si>
  <si>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</si>
  <si>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</si>
  <si>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</si>
  <si>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</si>
  <si>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</si>
  <si>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</si>
  <si>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</si>
  <si>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</si>
  <si>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</si>
  <si>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</si>
  <si>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</si>
  <si>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</si>
  <si>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</si>
  <si>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</si>
  <si>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</si>
  <si>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</si>
  <si>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</si>
  <si>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</si>
  <si>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</si>
  <si>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</si>
  <si>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</si>
  <si>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</si>
  <si>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</si>
  <si>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</si>
  <si>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</si>
  <si>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</si>
  <si>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</si>
  <si>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</si>
  <si>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</si>
  <si>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</si>
  <si>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</si>
  <si>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</si>
  <si>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</si>
  <si>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</si>
  <si>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</si>
  <si>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</si>
  <si>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</si>
  <si>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</si>
  <si>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</si>
  <si>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</si>
  <si>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</si>
  <si>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</si>
  <si>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</si>
  <si>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</si>
  <si>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</si>
  <si>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</si>
  <si>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</si>
  <si>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</si>
  <si>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</si>
  <si>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</si>
  <si>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</si>
  <si>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</si>
  <si>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</si>
  <si>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</si>
  <si>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</si>
  <si>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</si>
  <si>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</si>
  <si>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</si>
  <si>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</si>
  <si>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</si>
  <si>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</si>
  <si>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</si>
  <si>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</si>
  <si>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</si>
  <si>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</si>
  <si>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</si>
  <si>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</si>
  <si>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</si>
  <si>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</si>
  <si>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</si>
  <si>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</si>
  <si>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</si>
  <si>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</si>
  <si>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</si>
  <si>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</si>
  <si>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</si>
  <si>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</si>
  <si>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</si>
  <si>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</si>
  <si>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</si>
  <si>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</si>
  <si>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</si>
  <si>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</si>
  <si>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</si>
  <si>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</si>
  <si>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</si>
  <si>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</si>
  <si>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</si>
  <si>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</si>
  <si>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</si>
  <si>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</si>
  <si>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</si>
  <si>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</si>
  <si>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</si>
  <si>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</si>
  <si>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</si>
  <si>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</si>
  <si>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</si>
  <si>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</si>
  <si>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</si>
  <si>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</si>
  <si>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</si>
  <si>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</si>
  <si>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</si>
  <si>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</si>
  <si>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</si>
  <si>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</si>
  <si>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</si>
  <si>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</si>
  <si>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</si>
  <si>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</si>
  <si>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</si>
  <si>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</si>
  <si>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</si>
  <si>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</si>
  <si>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</si>
  <si>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</si>
  <si>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</si>
  <si>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</si>
  <si>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</si>
  <si>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</si>
  <si>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</si>
  <si>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</si>
  <si>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</si>
  <si>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</si>
  <si>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</si>
  <si>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</si>
  <si>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</si>
  <si>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</si>
  <si>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</si>
  <si>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</si>
  <si>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</si>
  <si>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</si>
  <si>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</si>
  <si>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</si>
  <si>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</si>
  <si>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</si>
  <si>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</si>
  <si>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</si>
  <si>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</si>
  <si>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</si>
  <si>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</si>
  <si>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</si>
  <si>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</si>
  <si>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</si>
  <si>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</si>
  <si>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</si>
  <si>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</si>
  <si>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</si>
  <si>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</si>
  <si>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</si>
  <si>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</si>
  <si>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</si>
  <si>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</si>
  <si>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</si>
  <si>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</si>
  <si>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</si>
  <si>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</si>
  <si>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</si>
  <si>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</si>
  <si>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</si>
  <si>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</si>
  <si>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</si>
  <si>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</si>
  <si>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</si>
  <si>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</si>
  <si>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</si>
  <si>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</si>
  <si>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</si>
  <si>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</si>
  <si>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</si>
  <si>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</si>
  <si>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</si>
  <si>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</si>
  <si>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</si>
  <si>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</si>
  <si>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</si>
  <si>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</si>
  <si>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</si>
  <si>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</si>
  <si>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</si>
  <si>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</si>
  <si>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</si>
  <si>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</si>
  <si>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</si>
  <si>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</si>
  <si>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</si>
  <si>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</si>
  <si>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</si>
  <si>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</si>
  <si>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</si>
  <si>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</si>
  <si>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</si>
  <si>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</si>
  <si>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</si>
  <si>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</si>
  <si>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</si>
  <si>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</si>
  <si>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</si>
  <si>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</si>
  <si>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</si>
  <si>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</si>
  <si>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</si>
  <si>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</si>
  <si>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</si>
  <si>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</si>
  <si>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</si>
  <si>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</si>
  <si>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</si>
  <si>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</si>
  <si>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</si>
  <si>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</si>
  <si>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</si>
  <si>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</si>
  <si>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</si>
  <si>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</si>
  <si>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</si>
  <si>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</si>
  <si>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</si>
  <si>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</si>
  <si>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</si>
  <si>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</si>
  <si>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</si>
  <si>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</si>
  <si>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</si>
  <si>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</si>
  <si>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</si>
  <si>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</si>
  <si>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</si>
  <si>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</si>
  <si>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</si>
  <si>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</si>
  <si>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</si>
  <si>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</si>
  <si>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</si>
  <si>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</si>
  <si>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</si>
  <si>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</si>
  <si>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</si>
  <si>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</si>
  <si>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</si>
  <si>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</si>
  <si>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</si>
  <si>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</si>
  <si>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</si>
  <si>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</si>
  <si>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</si>
  <si>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</si>
  <si>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</si>
  <si>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</si>
  <si>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</si>
  <si>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</si>
  <si>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</si>
  <si>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</si>
  <si>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</si>
  <si>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</si>
  <si>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</si>
  <si>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</si>
  <si>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</si>
  <si>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</si>
  <si>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</si>
  <si>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</si>
  <si>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</si>
  <si>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</si>
  <si>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</si>
  <si>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</si>
  <si>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</si>
  <si>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</si>
  <si>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</si>
  <si>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</si>
  <si>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</si>
  <si>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</si>
  <si>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</si>
  <si>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</si>
  <si>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</si>
  <si>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</si>
  <si>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</si>
  <si>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</si>
  <si>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</si>
  <si>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</si>
  <si>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</si>
  <si>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</si>
  <si>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</si>
  <si>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</si>
  <si>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</si>
  <si>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</si>
  <si>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</si>
  <si>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</si>
  <si>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</si>
  <si>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</si>
  <si>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</si>
  <si>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</si>
  <si>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</si>
  <si>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</si>
  <si>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</si>
  <si>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</si>
  <si>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</si>
  <si>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</si>
  <si>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</si>
  <si>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</si>
  <si>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</si>
  <si>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</si>
  <si>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</si>
  <si>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</si>
  <si>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</si>
  <si>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</si>
  <si>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</si>
  <si>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</si>
  <si>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</si>
  <si>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</si>
  <si>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</si>
  <si>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</si>
  <si>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</si>
  <si>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</si>
  <si>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</si>
  <si>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</si>
  <si>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</si>
  <si>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</si>
  <si>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</si>
  <si>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</si>
  <si>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</si>
  <si>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</si>
  <si>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</si>
  <si>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</si>
  <si>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</si>
  <si>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</si>
  <si>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</si>
  <si>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</si>
  <si>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</si>
  <si>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</si>
  <si>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</si>
  <si>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</si>
  <si>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</si>
  <si>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</si>
  <si>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</si>
  <si>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</si>
  <si>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</si>
  <si>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</si>
  <si>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</si>
  <si>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</si>
  <si>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</si>
  <si>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</si>
  <si>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</si>
  <si>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</si>
  <si>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</si>
  <si>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</si>
  <si>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</si>
  <si>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</si>
  <si>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</si>
  <si>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</si>
  <si>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</si>
  <si>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</si>
  <si>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</si>
  <si>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</si>
  <si>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</si>
  <si>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</si>
  <si>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</si>
  <si>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</si>
  <si>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</si>
  <si>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</si>
  <si>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</si>
  <si>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</si>
  <si>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</si>
  <si>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</si>
  <si>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</si>
  <si>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</si>
  <si>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</si>
  <si>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</si>
  <si>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</si>
  <si>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</si>
  <si>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</si>
  <si>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</si>
  <si>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</si>
  <si>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</si>
  <si>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</si>
  <si>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</si>
  <si>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</si>
  <si>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</si>
  <si>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</si>
  <si>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</si>
  <si>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</si>
  <si>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</si>
  <si>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</si>
  <si>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</si>
  <si>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</si>
  <si>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</si>
  <si>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</si>
  <si>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</si>
  <si>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</si>
  <si>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</si>
  <si>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</si>
  <si>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</si>
  <si>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</si>
  <si>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</si>
  <si>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</si>
  <si>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</si>
  <si>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</si>
  <si>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</si>
  <si>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</si>
  <si>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</si>
  <si>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</si>
  <si>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</si>
  <si>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</si>
  <si>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</si>
  <si>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</si>
  <si>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</si>
  <si>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</si>
  <si>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</si>
  <si>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</si>
  <si>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</si>
  <si>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</si>
  <si>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</si>
  <si>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</si>
  <si>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</si>
  <si>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</si>
  <si>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</si>
  <si>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</si>
  <si>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</si>
  <si>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</si>
  <si>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</si>
  <si>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</si>
  <si>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</si>
  <si>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</si>
  <si>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</si>
  <si>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</si>
  <si>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</si>
  <si>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</si>
  <si>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</si>
  <si>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</si>
  <si>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</si>
  <si>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</si>
  <si>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</si>
  <si>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</si>
  <si>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</si>
  <si>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</si>
  <si>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</si>
  <si>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</si>
  <si>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</si>
  <si>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</si>
  <si>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</si>
  <si>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</si>
  <si>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</si>
  <si>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</si>
  <si>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</si>
  <si>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</si>
  <si>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</si>
  <si>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</si>
  <si>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</si>
  <si>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</si>
  <si>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</si>
  <si>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</si>
  <si>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</si>
  <si>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</si>
  <si>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</si>
  <si>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</si>
  <si>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</si>
  <si>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</si>
  <si>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</si>
  <si>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</si>
  <si>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</si>
  <si>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</si>
  <si>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</si>
  <si>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</si>
  <si>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</si>
  <si>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</si>
  <si>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</si>
  <si>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</si>
  <si>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</si>
  <si>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</si>
  <si>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</si>
  <si>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</si>
  <si>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</si>
  <si>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</si>
  <si>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</si>
  <si>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</si>
  <si>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</si>
  <si>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</si>
  <si>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</si>
  <si>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</si>
  <si>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</si>
  <si>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</si>
  <si>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</si>
  <si>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</si>
  <si>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</si>
  <si>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</si>
  <si>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</si>
  <si>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</si>
  <si>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</si>
  <si>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</si>
  <si>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</si>
  <si>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</si>
  <si>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</si>
  <si>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</si>
  <si>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</si>
  <si>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</si>
  <si>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</si>
  <si>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</si>
  <si>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</si>
  <si>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</si>
  <si>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</si>
  <si>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</si>
  <si>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</si>
  <si>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</si>
  <si>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</si>
  <si>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</si>
  <si>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</si>
  <si>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</si>
  <si>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</si>
  <si>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</si>
  <si>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</si>
  <si>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</si>
  <si>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</si>
  <si>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</si>
  <si>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</si>
  <si>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</si>
  <si>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</si>
  <si>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</si>
  <si>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</si>
  <si>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</si>
  <si>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</si>
  <si>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</si>
  <si>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</si>
  <si>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</si>
  <si>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</si>
  <si>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</si>
  <si>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</si>
  <si>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</si>
  <si>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</si>
  <si>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</si>
  <si>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</si>
  <si>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</si>
  <si>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</si>
  <si>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</si>
  <si>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</si>
  <si>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</si>
  <si>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</si>
  <si>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</si>
  <si>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</si>
  <si>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</si>
  <si>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</si>
  <si>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</si>
  <si>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</si>
  <si>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</si>
  <si>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</si>
  <si>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</si>
  <si>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</si>
  <si>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</si>
  <si>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</si>
  <si>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</si>
  <si>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</si>
  <si>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</si>
  <si>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</si>
  <si>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</si>
  <si>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</si>
  <si>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</si>
  <si>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</si>
  <si>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</si>
  <si>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</si>
  <si>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</si>
  <si>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</si>
  <si>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</si>
  <si>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</si>
  <si>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</si>
  <si>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</si>
  <si>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</si>
  <si>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</si>
  <si>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</si>
  <si>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</si>
  <si>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</si>
  <si>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</si>
  <si>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</si>
  <si>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</si>
  <si>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</si>
  <si>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</si>
  <si>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</si>
  <si>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</si>
  <si>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</si>
  <si>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</si>
  <si>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</si>
  <si>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</si>
  <si>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</si>
  <si>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</si>
  <si>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</si>
  <si>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</si>
  <si>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</si>
  <si>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</si>
  <si>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</si>
  <si>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</si>
  <si>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</si>
  <si>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</si>
  <si>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</si>
  <si>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</si>
  <si>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</si>
  <si>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</si>
  <si>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</si>
  <si>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</si>
  <si>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</si>
  <si>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</si>
  <si>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</si>
  <si>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</si>
  <si>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</si>
  <si>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</si>
  <si>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</si>
  <si>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</si>
  <si>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</si>
  <si>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</si>
  <si>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</si>
  <si>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</si>
  <si>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</si>
  <si>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</si>
  <si>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</si>
  <si>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</si>
  <si>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</si>
  <si>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</si>
  <si>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</si>
  <si>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</si>
  <si>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</si>
  <si>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</si>
  <si>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</si>
  <si>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</si>
  <si>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</si>
  <si>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</si>
  <si>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</si>
  <si>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</si>
  <si>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</si>
  <si>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</si>
  <si>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</si>
  <si>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</si>
  <si>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</si>
  <si>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</si>
  <si>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</si>
  <si>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</si>
  <si>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</si>
  <si>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</si>
  <si>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</si>
  <si>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</si>
  <si>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</si>
  <si>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</si>
  <si>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</si>
  <si>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</si>
  <si>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</si>
  <si>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</si>
  <si>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</si>
  <si>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</si>
  <si>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</si>
  <si>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</si>
  <si>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</si>
  <si>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</si>
  <si>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</si>
  <si>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</si>
  <si>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</si>
  <si>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</si>
  <si>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</si>
  <si>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</si>
  <si>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</si>
  <si>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</si>
  <si>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</si>
  <si>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</si>
  <si>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</si>
  <si>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</si>
  <si>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</si>
  <si>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</si>
  <si>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</si>
  <si>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</si>
  <si>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</si>
  <si>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</si>
  <si>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</si>
  <si>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</si>
  <si>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</si>
  <si>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</si>
  <si>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</si>
  <si>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</si>
  <si>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</si>
  <si>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</si>
  <si>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</si>
  <si>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</si>
  <si>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</si>
  <si>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</si>
  <si>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</si>
  <si>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</si>
  <si>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</si>
  <si>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</si>
  <si>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</si>
  <si>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</si>
  <si>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</si>
  <si>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</si>
  <si>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</si>
  <si>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</si>
  <si>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</si>
  <si>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</si>
  <si>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</si>
  <si>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</si>
  <si>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</si>
  <si>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</si>
  <si>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</si>
  <si>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</si>
  <si>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</si>
  <si>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</si>
  <si>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</si>
  <si>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</si>
  <si>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</si>
  <si>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</si>
  <si>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</si>
  <si>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</si>
  <si>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</si>
  <si>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</si>
  <si>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</si>
  <si>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</si>
  <si>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</si>
  <si>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</si>
  <si>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</si>
  <si>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</si>
  <si>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</si>
  <si>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</si>
  <si>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</si>
  <si>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</si>
  <si>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</si>
  <si>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</si>
  <si>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</si>
  <si>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</si>
  <si>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</si>
  <si>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</si>
  <si>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</si>
  <si>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</si>
  <si>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</si>
  <si>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</si>
  <si>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</si>
  <si>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</si>
  <si>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</si>
  <si>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</si>
  <si>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</si>
  <si>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</si>
  <si>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</si>
  <si>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</si>
  <si>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</si>
  <si>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</si>
  <si>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</si>
  <si>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</si>
  <si>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</si>
  <si>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</si>
  <si>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</si>
  <si>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</si>
  <si>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</si>
  <si>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</si>
  <si>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</si>
  <si>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</si>
  <si>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</si>
  <si>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</si>
  <si>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</si>
  <si>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</si>
  <si>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</si>
  <si>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</si>
  <si>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</si>
  <si>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</si>
  <si>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</si>
  <si>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</si>
  <si>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</si>
  <si>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</si>
  <si>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</si>
  <si>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</si>
  <si>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</si>
  <si>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</si>
  <si>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</si>
  <si>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</si>
  <si>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</si>
  <si>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</si>
  <si>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</si>
  <si>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</si>
  <si>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</si>
  <si>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</si>
  <si>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</si>
  <si>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</si>
  <si>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</si>
  <si>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</si>
  <si>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</si>
  <si>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</si>
  <si>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</si>
  <si>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</si>
  <si>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</si>
  <si>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</si>
  <si>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</si>
  <si>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</si>
  <si>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</si>
  <si>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</si>
  <si>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</si>
  <si>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</si>
  <si>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</si>
  <si>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</si>
  <si>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</si>
  <si>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</si>
  <si>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</si>
  <si>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</si>
  <si>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</si>
  <si>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</si>
  <si>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</si>
  <si>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</si>
  <si>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</si>
  <si>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</si>
  <si>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</si>
  <si>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</si>
  <si>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</si>
  <si>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</si>
  <si>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</si>
  <si>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</si>
  <si>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</si>
  <si>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</si>
  <si>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</si>
  <si>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</si>
  <si>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</si>
  <si>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</si>
  <si>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</si>
  <si>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</si>
  <si>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</si>
  <si>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</si>
  <si>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</si>
  <si>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</si>
  <si>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</si>
  <si>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</si>
  <si>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</si>
  <si>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</si>
  <si>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</si>
  <si>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</si>
  <si>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</si>
  <si>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</si>
  <si>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</si>
  <si>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</si>
  <si>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</si>
  <si>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</si>
  <si>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</si>
  <si>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</si>
  <si>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</si>
  <si>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</si>
  <si>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</si>
  <si>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</si>
  <si>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</si>
  <si>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</si>
  <si>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</si>
  <si>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</si>
  <si>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</si>
  <si>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</si>
  <si>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</si>
  <si>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</si>
  <si>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</si>
  <si>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</si>
  <si>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</si>
  <si>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</si>
  <si>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</si>
  <si>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</si>
  <si>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</si>
  <si>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</si>
  <si>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</si>
  <si>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</si>
  <si>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</si>
  <si>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</si>
  <si>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</si>
  <si>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</si>
  <si>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</si>
  <si>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</si>
  <si>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</si>
  <si>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</si>
  <si>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</si>
  <si>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</si>
  <si>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</si>
  <si>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</si>
  <si>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</si>
  <si>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</si>
  <si>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</si>
  <si>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</si>
  <si>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</si>
  <si>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</si>
  <si>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</si>
  <si>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</si>
  <si>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</si>
  <si>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</si>
  <si>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</si>
  <si>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</si>
  <si>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</si>
  <si>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</si>
  <si>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</si>
  <si>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</si>
  <si>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</si>
  <si>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</si>
  <si>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</si>
  <si>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</si>
  <si>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</si>
  <si>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</si>
  <si>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</si>
  <si>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</si>
  <si>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</si>
  <si>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</si>
  <si>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</si>
  <si>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</si>
  <si>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</si>
  <si>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</si>
  <si>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</si>
  <si>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</si>
  <si>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</si>
  <si>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</si>
  <si>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</si>
  <si>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</si>
  <si>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</si>
  <si>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</si>
  <si>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</si>
  <si>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</si>
  <si>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</si>
  <si>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</si>
  <si>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</si>
  <si>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</si>
  <si>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</si>
  <si>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</si>
  <si>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</si>
  <si>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</si>
  <si>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</si>
  <si>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</si>
  <si>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</si>
  <si>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</si>
  <si>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</si>
  <si>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</si>
  <si>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</si>
  <si>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</si>
  <si>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</si>
  <si>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</si>
  <si>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</si>
  <si>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</si>
  <si>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</si>
  <si>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</si>
  <si>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</si>
  <si>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</si>
  <si>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</si>
  <si>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</si>
  <si>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</si>
  <si>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</si>
  <si>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</si>
  <si>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</si>
  <si>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</si>
  <si>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</si>
  <si>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</si>
  <si>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</si>
  <si>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</si>
  <si>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</si>
  <si>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</si>
  <si>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</si>
  <si>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</si>
  <si>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</si>
  <si>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</si>
  <si>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</si>
  <si>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</si>
  <si>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</si>
  <si>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</si>
  <si>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</si>
  <si>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</si>
  <si>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</si>
  <si>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</si>
  <si>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</si>
  <si>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</si>
  <si>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</si>
  <si>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</si>
  <si>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</si>
  <si>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</si>
  <si>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</si>
  <si>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</si>
  <si>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</si>
  <si>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</si>
  <si>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</si>
  <si>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</si>
  <si>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</si>
  <si>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</si>
  <si>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</si>
  <si>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</si>
  <si>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</si>
  <si>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</si>
  <si>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</si>
  <si>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</si>
  <si>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</si>
  <si>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</si>
  <si>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</si>
  <si>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</si>
  <si>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</si>
  <si>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</si>
  <si>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</si>
  <si>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</si>
  <si>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</si>
  <si>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</si>
  <si>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</si>
  <si>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</si>
  <si>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</si>
  <si>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</si>
  <si>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</si>
  <si>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</si>
  <si>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</si>
  <si>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</si>
  <si>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</si>
  <si>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</si>
  <si>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</si>
  <si>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</si>
  <si>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</si>
  <si>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</si>
  <si>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</si>
  <si>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</si>
  <si>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</si>
  <si>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</si>
  <si>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</si>
  <si>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</si>
  <si>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</si>
  <si>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</si>
  <si>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</si>
  <si>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</si>
  <si>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</si>
  <si>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</si>
  <si>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</si>
  <si>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</si>
  <si>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</si>
  <si>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</si>
  <si>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</si>
  <si>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</si>
  <si>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</si>
  <si>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</si>
  <si>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</si>
  <si>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</si>
  <si>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</si>
  <si>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</si>
  <si>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</si>
  <si>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</si>
  <si>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</si>
  <si>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</si>
  <si>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</si>
  <si>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</si>
  <si>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</si>
  <si>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</si>
  <si>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</si>
  <si>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</si>
  <si>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</si>
  <si>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</si>
  <si>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</si>
  <si>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</si>
  <si>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</si>
  <si>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</si>
  <si>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</si>
  <si>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</si>
  <si>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</si>
  <si>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</si>
  <si>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</si>
  <si>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</si>
  <si>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</si>
  <si>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</si>
  <si>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</si>
  <si>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</si>
  <si>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</si>
  <si>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</si>
  <si>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</si>
  <si>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</si>
  <si>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</si>
  <si>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</si>
  <si>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</si>
  <si>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</si>
  <si>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</si>
  <si>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</si>
  <si>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</si>
  <si>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</si>
  <si>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</si>
  <si>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</si>
  <si>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</si>
  <si>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</si>
  <si>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</si>
  <si>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</si>
  <si>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</si>
  <si>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</si>
  <si>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</si>
  <si>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</si>
  <si>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</si>
  <si>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</si>
  <si>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</si>
  <si>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</si>
  <si>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</si>
  <si>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</si>
  <si>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</si>
  <si>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</si>
  <si>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</si>
  <si>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</si>
  <si>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</si>
  <si>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</si>
  <si>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</si>
  <si>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</si>
  <si>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</si>
  <si>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</si>
  <si>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</si>
  <si>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</si>
  <si>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</si>
  <si>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</si>
  <si>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</si>
  <si>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</si>
  <si>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</si>
  <si>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</si>
  <si>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</si>
  <si>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</si>
  <si>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</si>
  <si>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</si>
  <si>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</si>
  <si>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</si>
  <si>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</si>
  <si>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</si>
  <si>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</si>
  <si>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</si>
  <si>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</si>
  <si>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</si>
  <si>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</si>
  <si>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</si>
  <si>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</si>
  <si>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</si>
  <si>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</si>
  <si>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</si>
  <si>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</si>
  <si>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</si>
  <si>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</si>
  <si>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</si>
  <si>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</si>
  <si>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</si>
  <si>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</si>
  <si>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</si>
  <si>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</si>
  <si>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</si>
  <si>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</si>
  <si>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</si>
  <si>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</si>
  <si>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</si>
  <si>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</si>
  <si>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</si>
  <si>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</si>
  <si>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</si>
  <si>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</si>
  <si>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</si>
  <si>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</si>
  <si>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</si>
  <si>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</si>
  <si>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</si>
  <si>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</si>
  <si>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</si>
  <si>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</si>
  <si>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</si>
  <si>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</si>
  <si>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</si>
  <si>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</si>
  <si>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</si>
  <si>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</si>
  <si>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</si>
  <si>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</si>
  <si>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</si>
  <si>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</si>
  <si>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</si>
  <si>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</si>
  <si>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</si>
  <si>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</si>
  <si>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</si>
  <si>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</si>
  <si>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</si>
  <si>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</si>
  <si>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</si>
  <si>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</si>
  <si>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</si>
  <si>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</si>
  <si>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</si>
  <si>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</si>
  <si>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</si>
  <si>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</si>
  <si>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</si>
  <si>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</si>
  <si>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</si>
  <si>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</si>
  <si>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</si>
  <si>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</si>
  <si>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</si>
  <si>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</si>
  <si>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</si>
  <si>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</si>
  <si>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</si>
  <si>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</si>
  <si>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</si>
  <si>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</si>
  <si>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</si>
  <si>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</si>
  <si>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</si>
  <si>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</si>
  <si>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</si>
  <si>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</si>
  <si>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</si>
  <si>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</si>
  <si>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</si>
  <si>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</si>
  <si>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</si>
  <si>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</si>
  <si>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</si>
  <si>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</si>
  <si>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</si>
  <si>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</si>
  <si>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</si>
  <si>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</si>
  <si>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</si>
  <si>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</si>
  <si>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</si>
  <si>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</si>
  <si>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</si>
  <si>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</si>
  <si>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</si>
  <si>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</si>
  <si>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</si>
  <si>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</si>
  <si>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</si>
  <si>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</si>
  <si>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</si>
  <si>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</si>
  <si>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</si>
  <si>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</si>
  <si>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</si>
  <si>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</si>
  <si>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</si>
  <si>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</si>
  <si>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</si>
  <si>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</si>
  <si>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</si>
  <si>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</si>
  <si>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</si>
  <si>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</si>
  <si>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</si>
  <si>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</si>
  <si>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</si>
  <si>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</si>
  <si>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</si>
  <si>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</si>
  <si>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</si>
  <si>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</si>
  <si>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</si>
  <si>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</si>
  <si>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</si>
  <si>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</si>
  <si>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</si>
  <si>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</si>
  <si>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</si>
  <si>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</si>
  <si>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</si>
  <si>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</si>
  <si>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</si>
  <si>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</si>
  <si>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</si>
  <si>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</si>
  <si>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</si>
  <si>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</si>
  <si>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</si>
  <si>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</si>
  <si>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</si>
  <si>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</si>
  <si>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</si>
  <si>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</si>
  <si>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</si>
  <si>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</si>
  <si>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</si>
  <si>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</si>
  <si>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</si>
  <si>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</si>
  <si>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</si>
  <si>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</si>
  <si>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</si>
  <si>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</si>
  <si>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</si>
  <si>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</si>
  <si>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</si>
  <si>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</si>
  <si>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</si>
  <si>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</si>
  <si>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</si>
  <si>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</si>
  <si>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</si>
  <si>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</si>
  <si>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</si>
  <si>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</si>
  <si>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</si>
  <si>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</si>
  <si>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</si>
  <si>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</si>
  <si>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</si>
  <si>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</si>
  <si>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</si>
  <si>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</si>
  <si>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</si>
  <si>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</si>
  <si>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</si>
  <si>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</si>
  <si>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</si>
  <si>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</si>
  <si>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</si>
  <si>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</si>
  <si>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</si>
  <si>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</si>
  <si>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</si>
  <si>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</si>
  <si>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</si>
  <si>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</si>
  <si>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</si>
  <si>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</si>
  <si>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</si>
  <si>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</si>
  <si>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</si>
  <si>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</si>
  <si>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</si>
  <si>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</si>
  <si>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</si>
  <si>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</si>
  <si>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</si>
  <si>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</si>
  <si>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</si>
  <si>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</si>
  <si>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</si>
  <si>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</si>
  <si>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</si>
  <si>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</si>
  <si>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</si>
  <si>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</si>
  <si>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</si>
  <si>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</si>
  <si>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</si>
  <si>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</si>
  <si>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</si>
  <si>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</si>
  <si>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</si>
  <si>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</si>
  <si>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</si>
  <si>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</si>
  <si>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</si>
  <si>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</si>
  <si>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</si>
  <si>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</si>
  <si>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</si>
  <si>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</si>
  <si>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</si>
  <si>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</si>
  <si>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</si>
  <si>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</si>
  <si>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</si>
  <si>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</si>
  <si>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</si>
  <si>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</si>
  <si>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</si>
  <si>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</si>
  <si>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</si>
  <si>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</si>
  <si>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</si>
  <si>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</si>
  <si>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</si>
  <si>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</si>
  <si>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</si>
  <si>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</si>
  <si>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</si>
  <si>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</si>
  <si>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</si>
  <si>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</si>
  <si>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</si>
  <si>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</si>
  <si>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</si>
  <si>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</si>
  <si>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</si>
  <si>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</si>
  <si>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</si>
  <si>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</si>
  <si>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</si>
  <si>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</si>
  <si>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</si>
  <si>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</si>
  <si>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</si>
  <si>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</si>
  <si>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</si>
  <si>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</si>
  <si>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</si>
  <si>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</si>
  <si>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</si>
  <si>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</si>
  <si>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</si>
  <si>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</si>
  <si>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</si>
  <si>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</si>
  <si>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</si>
  <si>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</si>
  <si>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</si>
  <si>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</si>
  <si>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</si>
  <si>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</si>
  <si>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</si>
  <si>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</si>
  <si>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</si>
  <si>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</si>
  <si>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</si>
  <si>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</si>
  <si>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</si>
  <si>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</si>
  <si>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</si>
  <si>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</si>
  <si>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</si>
  <si>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</si>
  <si>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</si>
  <si>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</si>
  <si>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</si>
  <si>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</si>
  <si>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</si>
  <si>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</si>
  <si>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</si>
  <si>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</si>
  <si>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</si>
  <si>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</si>
  <si>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</si>
  <si>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</si>
  <si>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</si>
  <si>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</si>
  <si>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</si>
  <si>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</si>
  <si>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</si>
  <si>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</si>
  <si>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</si>
  <si>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</si>
  <si>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</si>
  <si>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</si>
  <si>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</si>
  <si>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</si>
  <si>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</si>
  <si>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</si>
  <si>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</si>
  <si>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</si>
  <si>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</si>
  <si>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</si>
  <si>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</si>
  <si>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</si>
  <si>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</si>
  <si>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</si>
  <si>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</si>
  <si>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</si>
  <si>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</si>
  <si>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</si>
  <si>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</si>
  <si>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</si>
  <si>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</si>
  <si>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</si>
  <si>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</si>
  <si>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</si>
  <si>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</si>
  <si>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</si>
  <si>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</si>
  <si>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</si>
  <si>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</si>
  <si>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</si>
  <si>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</si>
  <si>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</si>
  <si>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</si>
  <si>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</si>
  <si>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</si>
  <si>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</si>
  <si>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</si>
  <si>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</si>
  <si>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</si>
  <si>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</si>
  <si>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</si>
  <si>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</si>
  <si>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</si>
  <si>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</si>
  <si>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</si>
  <si>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</si>
  <si>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</si>
  <si>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</si>
  <si>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</si>
  <si>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</si>
  <si>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</si>
  <si>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</si>
  <si>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</si>
  <si>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</si>
  <si>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</si>
  <si>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</si>
  <si>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</si>
  <si>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</si>
  <si>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</si>
  <si>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</si>
  <si>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</si>
  <si>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</si>
  <si>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</si>
  <si>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</si>
  <si>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</si>
  <si>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</si>
  <si>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</si>
  <si>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</si>
  <si>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</si>
  <si>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</si>
  <si>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</si>
  <si>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</si>
  <si>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</si>
  <si>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</si>
  <si>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</si>
  <si>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</si>
  <si>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</si>
  <si>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</si>
  <si>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</si>
  <si>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</si>
  <si>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</si>
  <si>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</si>
  <si>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</si>
  <si>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</si>
  <si>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</si>
  <si>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</si>
  <si>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</si>
  <si>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</si>
  <si>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</si>
  <si>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</si>
  <si>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</si>
  <si>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</si>
  <si>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</si>
  <si>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</si>
  <si>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</si>
  <si>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</si>
  <si>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</si>
  <si>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</si>
  <si>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</si>
  <si>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</si>
  <si>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</si>
  <si>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</si>
  <si>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</si>
  <si>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</si>
  <si>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</si>
  <si>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</si>
  <si>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</si>
  <si>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</si>
  <si>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</si>
  <si>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</si>
  <si>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</si>
  <si>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</si>
  <si>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</si>
  <si>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</si>
  <si>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</si>
  <si>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</si>
  <si>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</si>
  <si>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</si>
  <si>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</si>
  <si>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</si>
  <si>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</si>
  <si>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</si>
  <si>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</si>
  <si>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</si>
  <si>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</si>
  <si>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</si>
  <si>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</si>
  <si>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</si>
  <si>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</si>
  <si>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</si>
  <si>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</si>
  <si>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</si>
  <si>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</si>
  <si>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</si>
  <si>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</si>
  <si>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</si>
  <si>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</si>
  <si>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</si>
  <si>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</si>
  <si>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</si>
  <si>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</si>
  <si>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</si>
  <si>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</si>
  <si>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</si>
  <si>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</si>
  <si>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</si>
  <si>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</si>
  <si>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</si>
  <si>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</si>
  <si>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</si>
  <si>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</si>
  <si>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</si>
  <si>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</si>
  <si>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</si>
  <si>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</si>
  <si>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</si>
  <si>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</si>
  <si>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</si>
  <si>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</si>
  <si>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</si>
  <si>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</si>
  <si>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</si>
  <si>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</si>
  <si>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</si>
  <si>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</si>
  <si>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</si>
  <si>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</si>
  <si>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</si>
  <si>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</si>
  <si>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</si>
  <si>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</si>
  <si>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</si>
  <si>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</si>
  <si>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</si>
  <si>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</si>
  <si>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</si>
  <si>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</si>
  <si>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</si>
  <si>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</si>
  <si>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</si>
  <si>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</si>
  <si>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</si>
  <si>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</si>
  <si>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</si>
  <si>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</si>
  <si>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</si>
  <si>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</si>
  <si>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</si>
  <si>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</si>
  <si>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</si>
  <si>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</si>
  <si>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</si>
  <si>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</si>
  <si>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</si>
  <si>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</si>
  <si>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</si>
  <si>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</si>
  <si>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</si>
  <si>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</si>
  <si>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</si>
  <si>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</si>
  <si>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</si>
  <si>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</si>
  <si>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</si>
  <si>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</si>
  <si>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</si>
  <si>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</si>
  <si>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</si>
  <si>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</si>
  <si>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</si>
  <si>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</si>
  <si>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</si>
  <si>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</si>
  <si>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</si>
  <si>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</si>
  <si>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</si>
  <si>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</si>
  <si>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</si>
  <si>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</si>
  <si>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</si>
  <si>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</si>
  <si>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</si>
  <si>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</si>
  <si>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</si>
  <si>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</si>
  <si>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</si>
  <si>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</si>
  <si>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</si>
  <si>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</si>
  <si>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</si>
  <si>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</si>
  <si>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</si>
  <si>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</si>
  <si>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</si>
  <si>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</si>
  <si>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</si>
  <si>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</si>
  <si>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</si>
  <si>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</si>
  <si>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</si>
  <si>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</si>
  <si>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</si>
  <si>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</si>
  <si>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</si>
  <si>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</si>
  <si>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</si>
  <si>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</si>
  <si>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</si>
  <si>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</si>
  <si>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</si>
  <si>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</si>
  <si>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</si>
  <si>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</si>
  <si>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</si>
  <si>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</si>
  <si>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</si>
  <si>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</si>
  <si>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</si>
  <si>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</si>
  <si>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</si>
  <si>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</si>
  <si>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</si>
  <si>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</si>
  <si>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</si>
  <si>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</si>
  <si>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</si>
  <si>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</si>
  <si>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</si>
  <si>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</si>
  <si>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</si>
  <si>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</si>
  <si>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</si>
  <si>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</si>
  <si>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</si>
  <si>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</si>
  <si>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</si>
  <si>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</si>
  <si>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</si>
  <si>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</si>
  <si>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</si>
  <si>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</si>
  <si>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</si>
  <si>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</si>
  <si>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</si>
  <si>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</si>
  <si>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</si>
  <si>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</si>
  <si>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</si>
  <si>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</si>
  <si>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</si>
  <si>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</si>
  <si>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</si>
  <si>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</si>
  <si>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</si>
  <si>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</si>
  <si>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</si>
  <si>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</si>
  <si>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</si>
  <si>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</si>
  <si>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</si>
  <si>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</si>
  <si>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</si>
  <si>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</si>
  <si>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</si>
  <si>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</si>
  <si>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</si>
  <si>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</si>
  <si>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</si>
  <si>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</si>
  <si>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</si>
  <si>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</si>
  <si>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</si>
  <si>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</si>
  <si>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</si>
  <si>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</si>
  <si>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</si>
  <si>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</si>
  <si>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</si>
  <si>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</si>
  <si>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</si>
  <si>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</si>
  <si>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</si>
  <si>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</si>
  <si>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</si>
  <si>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</si>
  <si>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</si>
  <si>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</si>
  <si>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</si>
  <si>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</si>
  <si>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</si>
  <si>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</si>
  <si>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</si>
  <si>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</si>
  <si>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</si>
  <si>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</si>
  <si>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</si>
  <si>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</si>
  <si>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</si>
  <si>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</si>
  <si>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</si>
  <si>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</si>
  <si>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</si>
  <si>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</si>
  <si>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</si>
  <si>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</si>
  <si>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</si>
  <si>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</si>
  <si>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</si>
  <si>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</si>
  <si>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</si>
  <si>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</si>
  <si>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</si>
  <si>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</si>
  <si>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</si>
  <si>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</si>
  <si>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</si>
  <si>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</si>
  <si>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</si>
  <si>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</si>
  <si>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</si>
  <si>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</si>
  <si>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</si>
  <si>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</si>
  <si>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</si>
  <si>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</si>
  <si>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</si>
  <si>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</si>
  <si>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</si>
  <si>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</si>
  <si>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</si>
  <si>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</si>
  <si>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</si>
  <si>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</si>
  <si>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</si>
  <si>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</si>
  <si>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</si>
  <si>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</si>
  <si>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</si>
  <si>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</si>
  <si>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</si>
  <si>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</si>
  <si>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</si>
  <si>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</si>
  <si>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</si>
  <si>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</si>
  <si>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</si>
  <si>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</si>
  <si>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</si>
  <si>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</si>
  <si>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</si>
  <si>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</si>
  <si>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</si>
  <si>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</si>
  <si>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</si>
  <si>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</si>
  <si>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</si>
  <si>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</si>
  <si>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</si>
  <si>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</si>
  <si>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</si>
  <si>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</si>
  <si>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</si>
  <si>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</si>
  <si>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</si>
  <si>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</si>
  <si>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</si>
  <si>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</si>
  <si>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</si>
  <si>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</si>
  <si>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</si>
  <si>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</si>
  <si>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</si>
  <si>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</si>
  <si>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</si>
  <si>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</si>
  <si>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</si>
  <si>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</si>
  <si>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</si>
  <si>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</si>
  <si>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</si>
  <si>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</si>
  <si>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</si>
  <si>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</si>
  <si>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</si>
  <si>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</si>
  <si>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</si>
  <si>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</si>
  <si>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</si>
  <si>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</si>
  <si>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</si>
  <si>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</si>
  <si>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</si>
  <si>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</si>
  <si>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</si>
  <si>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</si>
  <si>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</si>
  <si>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</si>
  <si>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</si>
  <si>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</si>
  <si>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</si>
  <si>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</si>
  <si>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</si>
  <si>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</si>
  <si>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</si>
  <si>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</si>
  <si>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</si>
  <si>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</si>
  <si>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</si>
  <si>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</si>
  <si>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</si>
  <si>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</si>
  <si>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</si>
  <si>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</si>
  <si>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</si>
  <si>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</si>
  <si>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</si>
  <si>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</si>
  <si>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</si>
  <si>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</si>
  <si>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</si>
  <si>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</si>
  <si>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</si>
  <si>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</si>
  <si>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</si>
  <si>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</si>
  <si>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</si>
  <si>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</si>
  <si>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</si>
  <si>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</si>
  <si>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</si>
  <si>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</si>
  <si>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</si>
  <si>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</si>
  <si>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</si>
  <si>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</si>
  <si>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</si>
  <si>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</si>
  <si>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</si>
  <si>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</si>
  <si>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</si>
  <si>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</si>
  <si>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</si>
  <si>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</si>
  <si>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</si>
  <si>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</si>
  <si>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</si>
  <si>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</si>
  <si>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</si>
  <si>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</si>
  <si>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</si>
  <si>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</si>
  <si>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</si>
  <si>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</si>
  <si>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</si>
  <si>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</si>
  <si>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</si>
  <si>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</si>
  <si>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</si>
  <si>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</si>
  <si>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</si>
  <si>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</si>
  <si>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</si>
  <si>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</si>
  <si>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</si>
  <si>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</si>
  <si>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</si>
  <si>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</si>
  <si>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</si>
  <si>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</si>
  <si>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</si>
  <si>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</si>
  <si>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</si>
  <si>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</si>
  <si>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</si>
  <si>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</si>
  <si>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</si>
  <si>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</si>
  <si>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</si>
  <si>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</si>
  <si>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</si>
  <si>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</si>
  <si>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</si>
  <si>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</si>
  <si>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</si>
  <si>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</si>
  <si>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</si>
  <si>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</si>
  <si>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</si>
  <si>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</si>
  <si>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</si>
  <si>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</si>
  <si>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</si>
  <si>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</si>
  <si>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</si>
  <si>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</si>
  <si>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</si>
  <si>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</si>
  <si>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</si>
  <si>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</si>
  <si>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</si>
  <si>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</si>
  <si>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</si>
  <si>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</si>
  <si>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</si>
  <si>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</si>
  <si>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</si>
  <si>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</si>
  <si>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</si>
  <si>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</si>
  <si>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</si>
  <si>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</si>
  <si>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</si>
  <si>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</si>
  <si>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</si>
  <si>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</si>
  <si>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</si>
  <si>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</si>
  <si>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</si>
  <si>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</si>
  <si>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</si>
  <si>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</si>
  <si>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</si>
  <si>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</si>
  <si>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</si>
  <si>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</si>
  <si>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</si>
  <si>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</si>
  <si>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</si>
  <si>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</si>
  <si>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</si>
  <si>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</si>
  <si>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</si>
  <si>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</si>
  <si>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</si>
  <si>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</si>
  <si>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</si>
  <si>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</si>
  <si>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</si>
  <si>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</si>
  <si>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</si>
  <si>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</si>
  <si>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</si>
  <si>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</si>
  <si>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</si>
  <si>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</si>
  <si>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</si>
  <si>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</si>
  <si>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</si>
  <si>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</si>
  <si>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</si>
  <si>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</si>
  <si>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</si>
  <si>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</si>
  <si>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</si>
  <si>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</si>
  <si>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</si>
  <si>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</si>
  <si>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</si>
  <si>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</si>
  <si>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</si>
  <si>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</si>
  <si>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</si>
  <si>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</si>
  <si>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</si>
  <si>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</si>
  <si>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</si>
  <si>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</si>
  <si>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</si>
  <si>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</si>
  <si>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</si>
  <si>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</si>
  <si>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</si>
  <si>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</si>
  <si>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</si>
  <si>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</si>
  <si>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</si>
  <si>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</si>
  <si>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</si>
  <si>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</si>
  <si>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</si>
  <si>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</si>
  <si>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</si>
  <si>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</si>
  <si>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</si>
  <si>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</si>
  <si>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</si>
  <si>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</si>
  <si>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</si>
  <si>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</si>
  <si>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</si>
  <si>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</si>
  <si>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</si>
  <si>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</si>
  <si>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</si>
  <si>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</si>
  <si>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</si>
  <si>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</si>
  <si>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</si>
  <si>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</si>
  <si>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</si>
  <si>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</si>
  <si>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</si>
  <si>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</si>
  <si>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</si>
  <si>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</si>
  <si>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</si>
  <si>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</si>
  <si>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</si>
  <si>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</si>
  <si>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</si>
  <si>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</si>
  <si>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</si>
  <si>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</si>
  <si>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</si>
  <si>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</si>
  <si>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</si>
  <si>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</si>
  <si>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</si>
  <si>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</si>
  <si>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</si>
  <si>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</si>
  <si>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</si>
  <si>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</si>
  <si>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</si>
  <si>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</si>
  <si>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</si>
  <si>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</si>
  <si>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</si>
  <si>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</si>
  <si>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</si>
  <si>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</si>
  <si>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</si>
  <si>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</si>
  <si>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</si>
  <si>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</si>
  <si>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</si>
  <si>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</si>
  <si>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</si>
  <si>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</si>
  <si>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</si>
  <si>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</si>
  <si>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</si>
  <si>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</si>
  <si>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</si>
  <si>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</si>
  <si>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</si>
  <si>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</si>
  <si>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</si>
  <si>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</si>
  <si>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</si>
  <si>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</si>
  <si>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</si>
  <si>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</si>
  <si>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</si>
  <si>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</si>
  <si>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</si>
  <si>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</si>
  <si>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</si>
  <si>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</si>
  <si>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</si>
  <si>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</si>
  <si>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</si>
  <si>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</si>
  <si>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</si>
  <si>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</si>
  <si>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</si>
  <si>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</si>
  <si>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</si>
  <si>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</si>
  <si>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</si>
  <si>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</si>
  <si>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</si>
  <si>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</si>
  <si>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</si>
  <si>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</si>
  <si>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</si>
  <si>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</si>
  <si>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</si>
  <si>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</si>
  <si>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</si>
  <si>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</si>
  <si>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</si>
  <si>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</si>
  <si>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</si>
  <si>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</si>
  <si>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</si>
  <si>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</si>
  <si>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</si>
  <si>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</si>
  <si>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</si>
  <si>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</si>
  <si>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</si>
  <si>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</si>
  <si>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</si>
  <si>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</si>
  <si>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</si>
  <si>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</si>
  <si>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</si>
  <si>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</si>
  <si>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</si>
  <si>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</si>
  <si>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</si>
  <si>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</si>
  <si>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</si>
  <si>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</si>
  <si>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</si>
  <si>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</si>
  <si>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</si>
  <si>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</si>
  <si>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</si>
  <si>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</si>
  <si>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</si>
  <si>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</si>
  <si>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</si>
  <si>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</si>
  <si>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</si>
  <si>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</si>
  <si>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</si>
  <si>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</si>
  <si>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</si>
  <si>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</si>
  <si>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</si>
  <si>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</si>
  <si>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</si>
  <si>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</si>
  <si>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</si>
  <si>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</si>
  <si>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</si>
  <si>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</si>
  <si>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</si>
  <si>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</si>
  <si>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</si>
  <si>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</si>
  <si>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</si>
  <si>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</si>
  <si>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</si>
  <si>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</si>
  <si>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</si>
  <si>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</si>
  <si>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</si>
  <si>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</si>
  <si>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</si>
  <si>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</si>
  <si>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</si>
  <si>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</si>
  <si>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</si>
  <si>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</si>
  <si>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</si>
  <si>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</si>
  <si>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</si>
  <si>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</si>
  <si>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</si>
  <si>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</si>
  <si>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</si>
  <si>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</si>
  <si>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</si>
  <si>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</si>
  <si>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</si>
  <si>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</si>
  <si>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</si>
  <si>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</si>
  <si>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</si>
  <si>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</si>
  <si>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</si>
  <si>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</si>
  <si>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</si>
  <si>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</si>
  <si>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</si>
  <si>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</si>
  <si>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</si>
  <si>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</si>
  <si>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</si>
  <si>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</si>
  <si>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</si>
  <si>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</si>
  <si>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</si>
  <si>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</si>
  <si>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</si>
  <si>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</si>
  <si>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</si>
  <si>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</si>
  <si>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</si>
  <si>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</si>
  <si>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</si>
  <si>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</si>
  <si>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</si>
  <si>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</si>
  <si>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</si>
  <si>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</si>
  <si>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</si>
  <si>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</si>
  <si>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</si>
  <si>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</si>
  <si>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</si>
  <si>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</si>
  <si>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</si>
  <si>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</si>
  <si>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</si>
  <si>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</si>
  <si>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</si>
  <si>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</si>
  <si>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</si>
  <si>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</si>
  <si>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</si>
  <si>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</si>
  <si>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</si>
  <si>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</si>
  <si>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</si>
  <si>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</si>
  <si>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</si>
  <si>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</si>
  <si>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</si>
  <si>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</si>
  <si>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</si>
  <si>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</si>
  <si>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</si>
  <si>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</si>
  <si>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</si>
  <si>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</si>
  <si>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</si>
  <si>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</si>
  <si>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</si>
  <si>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</si>
  <si>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</si>
  <si>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</si>
  <si>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</si>
  <si>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</si>
  <si>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</si>
  <si>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</si>
  <si>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</si>
  <si>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</si>
  <si>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</si>
  <si>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</si>
  <si>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</si>
  <si>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</si>
  <si>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</si>
  <si>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</si>
  <si>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</si>
  <si>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</si>
  <si>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</si>
  <si>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</si>
  <si>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</si>
  <si>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</si>
  <si>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</si>
  <si>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</si>
  <si>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</si>
  <si>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</si>
  <si>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</si>
  <si>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</si>
  <si>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</si>
  <si>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</si>
  <si>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</si>
  <si>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</si>
  <si>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</si>
  <si>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</si>
  <si>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</si>
  <si>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</si>
  <si>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</si>
  <si>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</si>
  <si>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</si>
  <si>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</si>
  <si>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</si>
  <si>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</si>
  <si>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</si>
  <si>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</si>
  <si>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</si>
  <si>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</si>
  <si>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</si>
  <si>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</si>
  <si>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</si>
  <si>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</si>
  <si>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</si>
  <si>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</si>
  <si>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</si>
  <si>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</si>
  <si>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</si>
  <si>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</si>
  <si>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</si>
  <si>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</si>
  <si>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</si>
  <si>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</si>
  <si>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</si>
  <si>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</si>
  <si>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</si>
  <si>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</si>
  <si>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</si>
  <si>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</si>
  <si>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</si>
  <si>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</si>
  <si>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</si>
  <si>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</si>
  <si>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</si>
  <si>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</si>
  <si>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</si>
  <si>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</si>
  <si>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</si>
  <si>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</si>
  <si>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</si>
  <si>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</si>
  <si>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</si>
  <si>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</si>
  <si>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</si>
  <si>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</si>
  <si>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</si>
  <si>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</si>
  <si>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</si>
  <si>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</si>
  <si>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</si>
  <si>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</si>
  <si>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</si>
  <si>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</si>
  <si>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</si>
  <si>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</si>
  <si>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</si>
  <si>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</si>
  <si>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</si>
  <si>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</si>
  <si>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</si>
  <si>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</si>
  <si>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</si>
  <si>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</si>
  <si>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</si>
  <si>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</si>
  <si>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</si>
  <si>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</si>
  <si>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</si>
  <si>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</si>
  <si>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</si>
  <si>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</si>
  <si>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</si>
  <si>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</si>
  <si>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</si>
  <si>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</si>
  <si>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</si>
  <si>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</si>
  <si>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</si>
  <si>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</si>
  <si>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</si>
  <si>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</si>
  <si>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</si>
  <si>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</si>
  <si>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</si>
  <si>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</si>
  <si>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</si>
  <si>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</si>
  <si>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</si>
  <si>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</si>
  <si>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</si>
  <si>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</si>
  <si>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</si>
  <si>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</si>
  <si>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</si>
  <si>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</si>
  <si>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</si>
  <si>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</si>
  <si>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</si>
  <si>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</si>
  <si>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</si>
  <si>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</si>
  <si>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</si>
  <si>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</si>
  <si>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</si>
  <si>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</si>
  <si>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</si>
  <si>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</si>
  <si>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</si>
  <si>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</si>
  <si>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</si>
  <si>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</si>
  <si>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</si>
  <si>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</si>
  <si>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</si>
  <si>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</si>
  <si>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</si>
  <si>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</si>
  <si>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</si>
  <si>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</si>
  <si>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</si>
  <si>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</si>
  <si>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</si>
  <si>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</si>
  <si>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</si>
  <si>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</si>
  <si>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</si>
  <si>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</si>
  <si>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</si>
  <si>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</si>
  <si>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</si>
  <si>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</si>
  <si>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</si>
  <si>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</si>
  <si>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</si>
  <si>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</si>
  <si>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</si>
  <si>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</si>
  <si>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</si>
  <si>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</si>
  <si>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</si>
  <si>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</si>
  <si>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</si>
  <si>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</si>
  <si>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</si>
  <si>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</si>
  <si>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</si>
  <si>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</si>
  <si>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</si>
  <si>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</si>
  <si>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</si>
  <si>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</si>
  <si>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</si>
  <si>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</si>
  <si>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</si>
  <si>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</si>
  <si>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</si>
  <si>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</si>
  <si>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</si>
  <si>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</si>
  <si>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</si>
  <si>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</si>
  <si>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</si>
  <si>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</si>
  <si>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</si>
  <si>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</si>
  <si>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</si>
  <si>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</si>
  <si>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</si>
  <si>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</si>
  <si>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</si>
  <si>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</si>
  <si>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</si>
  <si>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</si>
  <si>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</si>
  <si>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</si>
  <si>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</si>
  <si>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</si>
  <si>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</si>
  <si>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</si>
  <si>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</si>
  <si>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</si>
  <si>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</si>
  <si>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</si>
  <si>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</si>
  <si>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</si>
  <si>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</si>
  <si>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</si>
  <si>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</si>
  <si>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</si>
  <si>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</si>
  <si>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</si>
  <si>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</si>
  <si>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</si>
  <si>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</si>
  <si>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</si>
  <si>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</si>
  <si>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</si>
  <si>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</si>
  <si>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</si>
  <si>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</si>
  <si>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</si>
  <si>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</si>
  <si>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</si>
  <si>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</si>
  <si>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</si>
  <si>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</si>
  <si>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</si>
  <si>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</si>
  <si>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</si>
  <si>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</si>
  <si>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</si>
  <si>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</si>
  <si>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</si>
  <si>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</si>
  <si>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</si>
  <si>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</si>
  <si>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</si>
  <si>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</si>
  <si>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</si>
  <si>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</si>
  <si>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</si>
  <si>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</si>
  <si>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</si>
  <si>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</si>
  <si>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</si>
  <si>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</si>
  <si>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</si>
  <si>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</si>
  <si>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</si>
  <si>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</si>
  <si>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</si>
  <si>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</si>
  <si>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</si>
  <si>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</si>
  <si>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</si>
  <si>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</si>
  <si>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</si>
  <si>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</si>
  <si>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</si>
  <si>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</si>
  <si>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</si>
  <si>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</si>
  <si>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</si>
  <si>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</si>
  <si>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</si>
  <si>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</si>
  <si>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</si>
  <si>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</si>
  <si>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</si>
  <si>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</si>
  <si>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</si>
  <si>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</si>
  <si>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</si>
  <si>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</si>
  <si>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</si>
  <si>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</si>
  <si>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</si>
  <si>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</si>
  <si>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</si>
  <si>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</si>
  <si>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</si>
  <si>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</si>
  <si>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</si>
  <si>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</si>
  <si>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</si>
  <si>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</si>
  <si>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</si>
  <si>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</si>
  <si>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</si>
  <si>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</si>
  <si>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</si>
  <si>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</si>
  <si>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</si>
  <si>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</si>
  <si>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</si>
  <si>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</si>
  <si>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</si>
  <si>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</si>
  <si>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</si>
  <si>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</si>
  <si>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</si>
  <si>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</si>
  <si>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</si>
  <si>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</si>
  <si>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</si>
  <si>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</si>
  <si>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</si>
  <si>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</si>
  <si>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</si>
  <si>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</si>
  <si>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</si>
  <si>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</si>
  <si>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</si>
  <si>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</si>
  <si>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</si>
  <si>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</si>
  <si>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</si>
  <si>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</si>
  <si>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</si>
  <si>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</si>
  <si>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</si>
  <si>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</si>
  <si>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</si>
  <si>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</si>
  <si>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</si>
  <si>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</si>
  <si>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</si>
  <si>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</si>
  <si>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</si>
  <si>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</si>
  <si>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</si>
  <si>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</si>
  <si>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</si>
  <si>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</si>
  <si>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</si>
  <si>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</si>
  <si>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</si>
  <si>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</si>
  <si>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</si>
  <si>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</si>
  <si>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</si>
  <si>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</si>
  <si>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</si>
  <si>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</si>
  <si>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</si>
  <si>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</si>
  <si>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</si>
  <si>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</si>
  <si>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</si>
  <si>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</si>
  <si>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</si>
  <si>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</si>
  <si>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</si>
  <si>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</si>
  <si>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</si>
  <si>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</si>
  <si>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</si>
  <si>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</si>
  <si>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</si>
  <si>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</si>
  <si>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</si>
  <si>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</si>
  <si>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</si>
  <si>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</si>
  <si>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</si>
  <si>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</si>
  <si>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</si>
  <si>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</si>
  <si>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</si>
  <si>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</si>
  <si>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</si>
  <si>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</si>
  <si>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</si>
  <si>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</si>
  <si>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</si>
  <si>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</si>
  <si>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</si>
  <si>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</si>
  <si>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</si>
  <si>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</si>
  <si>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</si>
  <si>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</si>
  <si>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</si>
  <si>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</si>
  <si>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</si>
  <si>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</si>
  <si>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</si>
  <si>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</si>
  <si>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</si>
  <si>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</si>
  <si>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</si>
  <si>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</si>
  <si>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</si>
  <si>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</si>
  <si>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</si>
  <si>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</si>
  <si>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</si>
  <si>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</si>
  <si>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</si>
  <si>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</si>
  <si>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</si>
  <si>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</si>
  <si>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</si>
  <si>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</si>
  <si>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</si>
  <si>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</si>
  <si>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</si>
  <si>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</si>
  <si>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</si>
  <si>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</si>
  <si>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</si>
  <si>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</si>
  <si>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</si>
  <si>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</si>
  <si>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</si>
  <si>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</si>
  <si>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</si>
  <si>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</si>
  <si>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</si>
  <si>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</si>
  <si>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</si>
  <si>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</si>
  <si>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</si>
  <si>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</si>
  <si>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</si>
  <si>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</si>
  <si>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</si>
  <si>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</si>
  <si>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</si>
  <si>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</si>
  <si>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</si>
  <si>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</si>
  <si>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</si>
  <si>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</si>
  <si>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</si>
  <si>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</si>
  <si>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</si>
  <si>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</si>
  <si>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</si>
  <si>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</si>
  <si>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</si>
  <si>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</si>
  <si>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</si>
  <si>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</si>
  <si>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</si>
  <si>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</si>
  <si>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</si>
  <si>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</si>
  <si>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</si>
  <si>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</si>
  <si>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</si>
  <si>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</si>
  <si>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</si>
  <si>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</si>
  <si>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</si>
  <si>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</si>
  <si>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</si>
  <si>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</si>
  <si>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</si>
  <si>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</si>
  <si>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</si>
  <si>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</si>
  <si>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</si>
  <si>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</si>
  <si>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</si>
  <si>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</si>
  <si>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</si>
  <si>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</si>
  <si>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</si>
  <si>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</si>
  <si>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</si>
  <si>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</si>
  <si>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</si>
  <si>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</si>
  <si>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</si>
  <si>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</si>
  <si>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</si>
  <si>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</si>
  <si>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</si>
  <si>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</si>
  <si>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</si>
  <si>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</si>
  <si>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</si>
  <si>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</si>
  <si>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</si>
  <si>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</si>
  <si>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</si>
  <si>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</si>
  <si>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</si>
  <si>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</si>
  <si>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</si>
  <si>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</si>
  <si>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</si>
  <si>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</si>
  <si>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</si>
  <si>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</si>
  <si>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</si>
  <si>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</si>
  <si>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</si>
  <si>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</si>
  <si>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</si>
  <si>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</si>
  <si>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</si>
  <si>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</si>
  <si>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</si>
  <si>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</si>
  <si>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</si>
  <si>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</si>
  <si>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</si>
  <si>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</si>
  <si>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</si>
  <si>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</si>
  <si>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</si>
  <si>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</si>
  <si>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</si>
  <si>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</si>
  <si>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</si>
  <si>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</si>
  <si>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</si>
  <si>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</si>
  <si>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</si>
  <si>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</si>
  <si>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</si>
  <si>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</si>
  <si>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</si>
  <si>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</si>
  <si>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</si>
  <si>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</si>
  <si>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</si>
  <si>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</si>
  <si>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</si>
  <si>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</si>
  <si>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</si>
  <si>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</si>
  <si>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</si>
  <si>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</si>
  <si>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</si>
  <si>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</si>
  <si>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</si>
  <si>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</si>
  <si>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</si>
  <si>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</si>
  <si>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</si>
  <si>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</si>
  <si>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</si>
  <si>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</si>
  <si>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</si>
  <si>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</si>
  <si>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</si>
  <si>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</si>
  <si>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</si>
  <si>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</si>
  <si>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</si>
  <si>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</si>
  <si>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</si>
  <si>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</si>
  <si>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</si>
  <si>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</si>
  <si>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</si>
  <si>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</si>
  <si>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</si>
  <si>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</si>
  <si>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</si>
  <si>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</si>
  <si>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</si>
  <si>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</si>
  <si>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</si>
  <si>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</si>
  <si>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</si>
  <si>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</si>
  <si>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</si>
  <si>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</si>
  <si>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</si>
  <si>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</si>
  <si>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</si>
  <si>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</si>
  <si>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</si>
  <si>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</si>
  <si>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</si>
  <si>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</si>
  <si>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</si>
  <si>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</si>
  <si>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</si>
  <si>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</si>
  <si>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</si>
  <si>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</si>
  <si>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</si>
  <si>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</si>
  <si>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</si>
  <si>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</si>
  <si>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</si>
  <si>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</si>
  <si>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</si>
  <si>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</si>
  <si>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</si>
  <si>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</si>
  <si>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</si>
  <si>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</si>
  <si>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</si>
  <si>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</si>
  <si>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</si>
  <si>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</si>
  <si>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</si>
  <si>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</si>
  <si>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</si>
  <si>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</si>
  <si>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</si>
  <si>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</si>
  <si>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</si>
  <si>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</si>
  <si>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</si>
  <si>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</si>
  <si>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</si>
  <si>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</si>
  <si>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</si>
  <si>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</si>
  <si>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</si>
  <si>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</si>
  <si>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</si>
  <si>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</si>
  <si>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</si>
  <si>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</si>
  <si>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</si>
  <si>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</si>
  <si>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</si>
  <si>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</si>
  <si>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</si>
  <si>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</si>
  <si>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</si>
  <si>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</si>
  <si>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</si>
  <si>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</si>
  <si>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</si>
  <si>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</si>
  <si>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</si>
  <si>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</si>
  <si>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</si>
  <si>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</si>
  <si>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</si>
  <si>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</si>
  <si>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</si>
  <si>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</si>
  <si>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</si>
  <si>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</si>
  <si>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</si>
  <si>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</si>
  <si>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</si>
  <si>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</si>
  <si>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</si>
  <si>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</si>
  <si>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</si>
  <si>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</si>
  <si>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</si>
  <si>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</si>
  <si>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</si>
  <si>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</si>
  <si>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</si>
  <si>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</si>
  <si>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</si>
  <si>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</si>
  <si>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</si>
  <si>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</si>
  <si>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</si>
  <si>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</si>
  <si>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</si>
  <si>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</si>
  <si>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</si>
  <si>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</si>
  <si>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</si>
  <si>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</si>
  <si>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</si>
  <si>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</si>
  <si>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</si>
  <si>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</si>
  <si>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</si>
  <si>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</si>
  <si>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</si>
  <si>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</si>
  <si>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</si>
  <si>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</si>
  <si>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</si>
  <si>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</si>
  <si>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</si>
  <si>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</si>
  <si>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</si>
  <si>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</si>
  <si>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</si>
  <si>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</si>
  <si>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</si>
  <si>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</si>
  <si>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</si>
  <si>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</si>
  <si>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</si>
  <si>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</si>
  <si>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</si>
  <si>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</si>
  <si>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</si>
  <si>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</si>
  <si>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</si>
  <si>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</si>
  <si>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</si>
  <si>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</si>
  <si>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</si>
  <si>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</si>
  <si>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</si>
  <si>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</si>
  <si>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</si>
  <si>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</si>
  <si>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</si>
  <si>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</si>
  <si>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</si>
  <si>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</si>
  <si>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</si>
  <si>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</si>
  <si>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</si>
  <si>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</si>
  <si>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</si>
  <si>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</si>
  <si>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</si>
  <si>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</si>
  <si>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</si>
  <si>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</si>
  <si>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</si>
  <si>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</si>
  <si>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</si>
  <si>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</si>
  <si>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</si>
  <si>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</si>
  <si>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</si>
  <si>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</si>
  <si>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</si>
  <si>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</si>
  <si>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</si>
  <si>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</si>
  <si>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</si>
  <si>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</si>
  <si>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</si>
  <si>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</si>
  <si>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</si>
  <si>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</si>
  <si>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</si>
  <si>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</si>
  <si>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</si>
  <si>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</si>
  <si>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</si>
  <si>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</si>
  <si>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</si>
  <si>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</si>
  <si>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</si>
  <si>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</si>
  <si>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</si>
  <si>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</si>
  <si>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</si>
  <si>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</si>
  <si>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</si>
  <si>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</si>
  <si>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</si>
  <si>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</si>
  <si>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</si>
  <si>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</si>
  <si>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</si>
  <si>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</si>
  <si>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</si>
  <si>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</si>
  <si>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</si>
  <si>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</si>
  <si>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</si>
  <si>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</si>
  <si>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</si>
  <si>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</si>
  <si>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</si>
  <si>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</si>
  <si>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</si>
  <si>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</si>
  <si>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</si>
  <si>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</si>
  <si>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</si>
  <si>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</si>
  <si>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</si>
  <si>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</si>
  <si>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</si>
  <si>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</si>
  <si>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</si>
  <si>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</si>
  <si>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</si>
  <si>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</si>
  <si>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</si>
  <si>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</si>
  <si>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</si>
  <si>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</si>
  <si>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</si>
  <si>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</si>
  <si>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</si>
  <si>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</si>
  <si>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</si>
  <si>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</si>
  <si>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</si>
  <si>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</si>
  <si>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</si>
  <si>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</si>
  <si>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</si>
  <si>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</si>
  <si>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</si>
  <si>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</si>
  <si>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</si>
  <si>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</si>
  <si>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</si>
  <si>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</si>
  <si>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</si>
  <si>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</si>
  <si>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</si>
  <si>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</si>
  <si>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</si>
  <si>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</si>
  <si>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</si>
  <si>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</si>
  <si>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</si>
  <si>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</si>
  <si>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</si>
  <si>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</si>
  <si>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</si>
  <si>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</si>
  <si>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</si>
  <si>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</si>
  <si>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</si>
  <si>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</si>
  <si>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</si>
  <si>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</si>
  <si>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</si>
  <si>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</si>
  <si>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</si>
  <si>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</si>
  <si>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</si>
  <si>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</si>
  <si>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</si>
  <si>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</si>
  <si>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</si>
  <si>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</si>
  <si>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</si>
  <si>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</si>
  <si>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</si>
  <si>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</si>
  <si>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</si>
  <si>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</si>
  <si>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</si>
  <si>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</si>
  <si>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</si>
  <si>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</si>
  <si>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</si>
  <si>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</si>
  <si>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</si>
  <si>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</si>
  <si>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</si>
  <si>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</si>
  <si>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</si>
  <si>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</si>
  <si>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</si>
  <si>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</si>
  <si>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</si>
  <si>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</si>
  <si>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</si>
  <si>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</si>
  <si>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</si>
  <si>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</si>
  <si>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</si>
  <si>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</si>
  <si>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</si>
  <si>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</si>
  <si>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</si>
  <si>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</si>
  <si>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</si>
  <si>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</si>
  <si>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</si>
  <si>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</si>
  <si>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</si>
  <si>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</si>
  <si>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</si>
  <si>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</si>
  <si>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</si>
  <si>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</si>
  <si>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</si>
  <si>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</si>
  <si>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</si>
  <si>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</si>
  <si>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</si>
  <si>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</si>
  <si>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</si>
  <si>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</si>
  <si>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</si>
  <si>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</si>
  <si>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</si>
  <si>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</si>
  <si>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</si>
  <si>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</si>
  <si>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</si>
  <si>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</si>
  <si>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</si>
  <si>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</si>
  <si>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</si>
  <si>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</si>
  <si>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</si>
  <si>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</si>
  <si>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</si>
  <si>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</si>
  <si>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</si>
  <si>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</si>
  <si>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</si>
  <si>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</si>
  <si>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</si>
  <si>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</si>
  <si>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</si>
  <si>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</si>
  <si>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</si>
  <si>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</si>
  <si>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</si>
  <si>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</si>
  <si>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</si>
  <si>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</si>
  <si>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</si>
  <si>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</si>
  <si>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</si>
  <si>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</si>
  <si>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</si>
  <si>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</si>
  <si>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</si>
  <si>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</si>
  <si>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</si>
  <si>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</si>
  <si>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</si>
  <si>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</si>
  <si>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</si>
  <si>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</si>
  <si>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</si>
  <si>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</si>
  <si>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</si>
  <si>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</si>
  <si>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</si>
  <si>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</si>
  <si>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</si>
  <si>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</si>
  <si>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</si>
  <si>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</si>
  <si>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</si>
  <si>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</si>
  <si>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</si>
  <si>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</si>
  <si>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</si>
  <si>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</si>
  <si>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</si>
  <si>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</si>
  <si>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</si>
  <si>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</si>
  <si>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</si>
  <si>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</si>
  <si>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</si>
  <si>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</si>
  <si>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</si>
  <si>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</si>
  <si>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</si>
  <si>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</si>
  <si>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</si>
  <si>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</si>
  <si>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</si>
  <si>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</si>
  <si>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</si>
  <si>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</si>
  <si>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</si>
  <si>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</si>
  <si>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</si>
  <si>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</si>
  <si>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</si>
  <si>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</si>
  <si>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</si>
  <si>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</si>
  <si>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</si>
  <si>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</si>
  <si>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</si>
  <si>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</si>
  <si>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</si>
  <si>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</si>
  <si>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</si>
  <si>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</si>
  <si>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</si>
  <si>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</si>
  <si>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</si>
  <si>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</si>
  <si>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</si>
  <si>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</si>
  <si>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</si>
  <si>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</si>
  <si>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</si>
  <si>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</si>
  <si>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</si>
  <si>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</si>
  <si>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</si>
  <si>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</si>
  <si>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</si>
  <si>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</si>
  <si>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</si>
  <si>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</si>
  <si>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</si>
  <si>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</si>
  <si>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</si>
  <si>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</si>
  <si>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</si>
  <si>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</si>
  <si>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</si>
  <si>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</si>
  <si>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</si>
  <si>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</si>
  <si>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</si>
  <si>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</si>
  <si>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</si>
  <si>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</si>
  <si>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</si>
  <si>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</si>
  <si>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</si>
  <si>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</si>
  <si>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</si>
  <si>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</si>
  <si>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</si>
  <si>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</si>
  <si>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</si>
  <si>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</si>
  <si>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</si>
  <si>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</si>
  <si>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</si>
  <si>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</si>
  <si>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</si>
  <si>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</si>
  <si>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</si>
  <si>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</si>
  <si>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</si>
  <si>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</si>
  <si>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</si>
  <si>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</si>
  <si>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</si>
  <si>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</si>
  <si>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</si>
  <si>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</si>
  <si>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</si>
  <si>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</si>
  <si>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</si>
  <si>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</si>
  <si>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</si>
  <si>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</si>
  <si>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</si>
  <si>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</si>
  <si>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</si>
  <si>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</si>
  <si>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</si>
  <si>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</si>
  <si>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</si>
  <si>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</si>
  <si>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</si>
  <si>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</si>
  <si>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</si>
  <si>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</si>
  <si>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</si>
  <si>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</si>
  <si>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</si>
  <si>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</si>
  <si>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</si>
  <si>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</si>
  <si>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</si>
  <si>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</si>
  <si>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</si>
  <si>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</si>
  <si>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</si>
  <si>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</si>
  <si>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</si>
  <si>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</si>
  <si>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</si>
  <si>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</si>
  <si>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</si>
  <si>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</si>
  <si>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</si>
  <si>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</si>
  <si>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</si>
  <si>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</si>
  <si>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</si>
  <si>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</si>
  <si>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</si>
  <si>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</si>
  <si>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</si>
  <si>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</si>
  <si>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</si>
  <si>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</si>
  <si>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</si>
  <si>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</si>
  <si>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</si>
  <si>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</si>
  <si>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</si>
  <si>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</si>
  <si>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</si>
  <si>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</si>
  <si>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</si>
  <si>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</si>
  <si>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</si>
  <si>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</si>
  <si>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</si>
  <si>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</si>
  <si>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</si>
  <si>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</si>
  <si>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</si>
  <si>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</si>
  <si>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</si>
  <si>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</si>
  <si>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</si>
  <si>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</si>
  <si>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</si>
  <si>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</si>
  <si>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</si>
  <si>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</si>
  <si>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</si>
  <si>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</si>
  <si>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</si>
  <si>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</si>
  <si>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</si>
  <si>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</si>
  <si>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</si>
  <si>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</si>
  <si>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</si>
  <si>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</si>
  <si>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</si>
  <si>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</si>
  <si>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</si>
  <si>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</si>
  <si>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</si>
  <si>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</si>
  <si>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</si>
  <si>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</si>
  <si>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</si>
  <si>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</si>
  <si>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</si>
  <si>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</si>
  <si>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</si>
  <si>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</si>
  <si>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</si>
  <si>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</si>
  <si>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</si>
  <si>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</si>
  <si>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</si>
  <si>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</si>
  <si>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</si>
  <si>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</si>
  <si>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</si>
  <si>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</si>
  <si>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</si>
  <si>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</si>
  <si>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</si>
  <si>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</si>
  <si>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</si>
  <si>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</si>
  <si>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</si>
  <si>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</si>
  <si>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</si>
  <si>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</si>
  <si>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</si>
  <si>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</si>
  <si>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</si>
  <si>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</si>
  <si>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</si>
  <si>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</si>
  <si>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</si>
  <si>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</si>
  <si>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</si>
  <si>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</si>
  <si>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</si>
  <si>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</si>
  <si>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</si>
  <si>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</si>
  <si>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</si>
  <si>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</si>
  <si>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</si>
  <si>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</si>
  <si>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</si>
  <si>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</si>
  <si>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</si>
  <si>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</si>
  <si>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</si>
  <si>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</si>
  <si>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</si>
  <si>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</si>
  <si>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</si>
  <si>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</si>
  <si>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</si>
  <si>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</si>
  <si>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</si>
  <si>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</si>
  <si>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</si>
  <si>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</si>
  <si>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</si>
  <si>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</si>
  <si>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</si>
  <si>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</si>
  <si>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</si>
  <si>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</si>
  <si>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</si>
  <si>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</si>
  <si>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</si>
  <si>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</si>
  <si>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</si>
  <si>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</si>
  <si>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</si>
  <si>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</si>
  <si>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</si>
  <si>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</si>
  <si>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</si>
  <si>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</si>
  <si>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</si>
  <si>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</si>
  <si>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</si>
  <si>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</si>
  <si>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</si>
  <si>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</si>
  <si>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</si>
  <si>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</si>
  <si>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</si>
  <si>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</si>
  <si>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</si>
  <si>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</si>
  <si>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</si>
  <si>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</si>
  <si>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</si>
  <si>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</si>
  <si>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</si>
  <si>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</si>
  <si>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</si>
  <si>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</si>
  <si>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</si>
  <si>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</si>
  <si>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</si>
  <si>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</si>
  <si>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</si>
  <si>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</si>
  <si>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</si>
  <si>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</si>
  <si>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</si>
  <si>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</si>
  <si>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</si>
  <si>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</si>
  <si>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</si>
  <si>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</si>
  <si>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</si>
  <si>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</si>
  <si>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</si>
  <si>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</si>
  <si>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</si>
  <si>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</si>
  <si>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</si>
  <si>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</si>
  <si>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</si>
  <si>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</si>
  <si>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</si>
  <si>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</si>
  <si>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</si>
  <si>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</si>
  <si>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</si>
  <si>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</si>
  <si>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</si>
  <si>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</si>
  <si>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</si>
  <si>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</si>
  <si>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</si>
  <si>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</si>
  <si>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</si>
  <si>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</si>
  <si>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</si>
  <si>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</si>
  <si>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</si>
  <si>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</si>
  <si>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</si>
  <si>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</si>
  <si>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</si>
  <si>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</si>
  <si>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</si>
  <si>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</si>
  <si>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</si>
  <si>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</si>
  <si>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</si>
  <si>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</si>
  <si>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</si>
  <si>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</si>
  <si>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</si>
  <si>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</si>
  <si>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</si>
  <si>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</si>
  <si>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</si>
  <si>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</si>
  <si>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</si>
  <si>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</si>
  <si>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</si>
  <si>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</si>
  <si>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</si>
  <si>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</si>
  <si>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</si>
  <si>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</si>
  <si>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</si>
  <si>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</si>
  <si>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</si>
  <si>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</si>
  <si>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</si>
  <si>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</si>
  <si>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</si>
  <si>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</si>
  <si>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</si>
  <si>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</si>
  <si>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</si>
  <si>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</si>
  <si>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</si>
  <si>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</si>
  <si>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</si>
  <si>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</si>
  <si>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</si>
  <si>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</si>
  <si>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</si>
  <si>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</si>
  <si>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</si>
  <si>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</si>
  <si>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</si>
  <si>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</si>
  <si>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</si>
  <si>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</si>
  <si>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</si>
  <si>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</si>
  <si>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</si>
  <si>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</si>
  <si>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</si>
  <si>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</si>
  <si>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</si>
  <si>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</si>
  <si>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</si>
  <si>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</si>
  <si>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</si>
  <si>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</si>
  <si>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</si>
  <si>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</si>
  <si>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</si>
  <si>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</si>
  <si>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</si>
  <si>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</si>
  <si>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</si>
  <si>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</si>
  <si>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</si>
  <si>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</si>
  <si>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</si>
  <si>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</si>
  <si>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</si>
  <si>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</si>
  <si>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</si>
  <si>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</si>
  <si>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</si>
  <si>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</si>
  <si>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</si>
  <si>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</si>
  <si>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</si>
  <si>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</si>
  <si>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</si>
  <si>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</si>
  <si>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</si>
  <si>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</si>
  <si>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</si>
  <si>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</si>
  <si>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</si>
  <si>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</si>
  <si>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</si>
  <si>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</si>
  <si>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</si>
  <si>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</si>
  <si>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</si>
  <si>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</si>
  <si>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</si>
  <si>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</si>
  <si>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</si>
  <si>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</si>
  <si>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</si>
  <si>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</si>
  <si>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</si>
  <si>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</si>
  <si>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</si>
  <si>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</si>
  <si>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</si>
  <si>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</si>
  <si>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</si>
  <si>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</si>
  <si>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</si>
  <si>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</si>
  <si>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</si>
  <si>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</si>
  <si>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</si>
  <si>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</si>
  <si>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</si>
  <si>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</si>
  <si>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</si>
  <si>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</si>
  <si>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</si>
  <si>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</si>
  <si>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</si>
  <si>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</si>
  <si>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</si>
  <si>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</si>
  <si>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</si>
  <si>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</si>
  <si>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</si>
  <si>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</si>
  <si>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</si>
  <si>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</si>
  <si>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</si>
  <si>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</si>
  <si>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</si>
  <si>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</si>
  <si>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</si>
  <si>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</si>
  <si>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</si>
  <si>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</si>
  <si>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</si>
  <si>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</si>
  <si>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</si>
  <si>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</si>
  <si>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</si>
  <si>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</si>
  <si>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</si>
  <si>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</si>
  <si>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</si>
  <si>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</si>
  <si>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</si>
  <si>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</si>
  <si>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</si>
  <si>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</si>
  <si>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</si>
  <si>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</si>
  <si>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</si>
  <si>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</si>
  <si>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</si>
  <si>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</si>
  <si>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</si>
  <si>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</si>
  <si>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</si>
  <si>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</si>
  <si>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</si>
  <si>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</si>
  <si>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</si>
  <si>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</si>
  <si>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</si>
  <si>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</si>
  <si>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</si>
  <si>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</si>
  <si>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</si>
  <si>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</si>
  <si>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</si>
  <si>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</si>
  <si>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</si>
  <si>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</si>
  <si>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</si>
  <si>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</si>
  <si>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</si>
  <si>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</si>
  <si>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</si>
  <si>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</si>
  <si>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</si>
  <si>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</si>
  <si>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</si>
  <si>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</si>
  <si>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</si>
  <si>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</si>
  <si>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</si>
  <si>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</si>
  <si>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</si>
  <si>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</si>
  <si>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</si>
  <si>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</si>
  <si>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</si>
  <si>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</si>
  <si>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</si>
  <si>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</si>
  <si>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</si>
  <si>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</si>
  <si>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</si>
  <si>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</si>
  <si>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</si>
  <si>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</si>
  <si>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</si>
  <si>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</si>
  <si>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</si>
  <si>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</si>
  <si>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</si>
  <si>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</si>
  <si>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</si>
  <si>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</si>
  <si>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</si>
  <si>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</si>
  <si>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</si>
  <si>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</si>
  <si>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</si>
  <si>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</si>
  <si>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</si>
  <si>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</si>
  <si>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</si>
  <si>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</si>
  <si>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</si>
  <si>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</si>
  <si>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</si>
  <si>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</si>
  <si>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</si>
  <si>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</si>
  <si>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</si>
  <si>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</si>
  <si>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</si>
  <si>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</si>
  <si>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</si>
  <si>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</si>
  <si>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</si>
  <si>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</si>
  <si>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</si>
  <si>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</si>
  <si>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</si>
  <si>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</si>
  <si>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</si>
  <si>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</si>
  <si>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</si>
  <si>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</si>
  <si>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</si>
  <si>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</si>
  <si>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</si>
  <si>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</si>
  <si>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</si>
  <si>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</si>
  <si>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</si>
  <si>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</si>
  <si>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</si>
  <si>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</si>
  <si>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</si>
  <si>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</si>
  <si>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</si>
  <si>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</si>
  <si>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</si>
  <si>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</si>
  <si>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</si>
  <si>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</si>
  <si>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</si>
  <si>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</si>
  <si>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</si>
  <si>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</si>
  <si>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</si>
  <si>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</si>
  <si>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</si>
  <si>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</si>
  <si>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</si>
  <si>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</si>
  <si>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</si>
  <si>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</si>
  <si>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</si>
  <si>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</si>
  <si>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</si>
  <si>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</si>
  <si>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</si>
  <si>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</si>
  <si>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</si>
  <si>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</si>
  <si>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</si>
  <si>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</si>
  <si>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</si>
  <si>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</si>
  <si>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</si>
  <si>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</si>
  <si>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</si>
  <si>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</si>
  <si>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</si>
  <si>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</si>
  <si>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</si>
  <si>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</si>
  <si>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</si>
  <si>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</si>
  <si>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</si>
  <si>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</si>
  <si>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</si>
  <si>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</si>
  <si>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</si>
  <si>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</si>
  <si>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</si>
  <si>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</si>
  <si>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</si>
  <si>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</si>
  <si>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</si>
  <si>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</si>
  <si>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</si>
  <si>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</si>
  <si>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</si>
  <si>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</si>
  <si>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</si>
  <si>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</si>
  <si>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</si>
  <si>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</si>
  <si>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</si>
  <si>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</si>
  <si>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</si>
  <si>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</si>
  <si>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</si>
  <si>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</si>
  <si>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</si>
  <si>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</si>
  <si>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</si>
  <si>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</si>
  <si>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</si>
  <si>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</si>
  <si>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</si>
  <si>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</si>
  <si>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</si>
  <si>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</si>
  <si>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</si>
  <si>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</si>
  <si>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</si>
  <si>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</si>
  <si>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</si>
  <si>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</si>
  <si>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</si>
  <si>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</si>
  <si>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</si>
  <si>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</si>
  <si>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</si>
  <si>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</si>
  <si>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</si>
  <si>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</si>
  <si>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</si>
  <si>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</si>
  <si>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</si>
  <si>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</si>
  <si>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</si>
  <si>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</si>
  <si>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</si>
  <si>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</si>
  <si>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</si>
  <si>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</si>
  <si>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</si>
  <si>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</si>
  <si>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</si>
  <si>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</si>
  <si>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</si>
  <si>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</si>
  <si>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</si>
  <si>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</si>
  <si>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</si>
  <si>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</si>
  <si>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</si>
  <si>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</si>
  <si>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</si>
  <si>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</si>
  <si>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</si>
  <si>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</si>
  <si>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</si>
  <si>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</si>
  <si>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</si>
  <si>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</si>
  <si>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</si>
  <si>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</si>
  <si>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</si>
  <si>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</si>
  <si>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</si>
  <si>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</si>
  <si>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</si>
  <si>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</si>
  <si>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</si>
  <si>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</si>
  <si>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</si>
  <si>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</si>
  <si>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</si>
  <si>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</si>
  <si>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</si>
  <si>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</si>
  <si>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</si>
  <si>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</si>
  <si>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</si>
  <si>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</si>
  <si>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</si>
  <si>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</si>
  <si>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</si>
  <si>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</si>
  <si>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</si>
  <si>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</si>
  <si>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</si>
  <si>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</si>
  <si>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</si>
  <si>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</si>
  <si>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</si>
  <si>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</si>
  <si>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</si>
  <si>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</si>
  <si>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</si>
  <si>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</si>
  <si>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</si>
  <si>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</si>
  <si>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</si>
  <si>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</si>
  <si>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</si>
  <si>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</si>
  <si>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</si>
  <si>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</si>
  <si>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</si>
  <si>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</si>
  <si>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</si>
  <si>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</si>
  <si>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</si>
  <si>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</si>
  <si>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</si>
  <si>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</si>
  <si>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</si>
  <si>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</si>
  <si>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</si>
  <si>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</si>
  <si>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</si>
  <si>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</si>
  <si>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</si>
  <si>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</si>
  <si>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</si>
  <si>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</si>
  <si>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</si>
  <si>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</si>
  <si>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</si>
  <si>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</si>
  <si>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</si>
  <si>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</si>
  <si>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</si>
  <si>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</si>
  <si>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</si>
  <si>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</si>
  <si>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</si>
  <si>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</si>
  <si>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</si>
  <si>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</si>
  <si>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</si>
  <si>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</si>
  <si>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</si>
  <si>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</si>
  <si>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</si>
  <si>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</si>
  <si>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</si>
  <si>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</si>
  <si>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</si>
  <si>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</si>
  <si>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</si>
  <si>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</si>
  <si>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</si>
  <si>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</si>
  <si>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</si>
  <si>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</si>
  <si>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</si>
  <si>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</si>
  <si>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</si>
  <si>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</si>
  <si>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</si>
  <si>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</si>
  <si>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</si>
  <si>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</si>
  <si>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</si>
  <si>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</si>
  <si>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</si>
  <si>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</si>
  <si>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</si>
  <si>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</si>
  <si>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</si>
  <si>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</si>
  <si>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</si>
  <si>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</si>
  <si>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</si>
  <si>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</si>
  <si>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</si>
  <si>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</si>
  <si>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</si>
  <si>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</si>
  <si>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</si>
  <si>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</si>
  <si>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</si>
  <si>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</si>
  <si>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</si>
  <si>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</si>
  <si>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</si>
  <si>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</si>
  <si>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</si>
  <si>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</si>
  <si>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</si>
  <si>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</si>
  <si>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</si>
  <si>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</si>
  <si>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</si>
  <si>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</si>
  <si>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</si>
  <si>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</si>
  <si>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</si>
  <si>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</si>
  <si>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</si>
  <si>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</si>
  <si>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</si>
  <si>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</si>
  <si>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</si>
  <si>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</si>
  <si>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</si>
  <si>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</si>
  <si>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</si>
  <si>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</si>
  <si>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</si>
  <si>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</si>
  <si>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</si>
  <si>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</si>
  <si>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</si>
  <si>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</si>
  <si>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</si>
  <si>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</si>
  <si>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</si>
  <si>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</si>
  <si>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</si>
  <si>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</si>
  <si>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</si>
  <si>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</si>
  <si>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</si>
  <si>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</si>
  <si>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</si>
  <si>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</si>
  <si>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</si>
  <si>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</si>
  <si>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</si>
  <si>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</si>
  <si>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</si>
  <si>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</si>
  <si>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</si>
  <si>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</si>
  <si>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</si>
  <si>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</si>
  <si>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</si>
  <si>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</si>
  <si>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</si>
  <si>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</si>
  <si>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</si>
  <si>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</si>
  <si>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</si>
  <si>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</si>
  <si>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</si>
  <si>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</si>
  <si>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</si>
  <si>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</si>
  <si>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</si>
  <si>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</si>
  <si>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</si>
  <si>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</si>
  <si>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</si>
  <si>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</si>
  <si>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</si>
  <si>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</si>
  <si>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</si>
  <si>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</si>
  <si>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</si>
  <si>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</si>
  <si>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</si>
  <si>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</si>
  <si>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</si>
  <si>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</si>
  <si>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</si>
  <si>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</si>
  <si>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</si>
  <si>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</si>
  <si>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</si>
  <si>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</si>
  <si>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</si>
  <si>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</si>
  <si>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</si>
  <si>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</si>
  <si>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</si>
  <si>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</si>
  <si>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</si>
  <si>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</si>
  <si>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</si>
  <si>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</si>
  <si>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</si>
  <si>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</si>
  <si>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</si>
  <si>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</si>
  <si>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</si>
  <si>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</si>
  <si>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</si>
  <si>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</si>
  <si>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</si>
  <si>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</si>
  <si>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</si>
  <si>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</si>
  <si>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</si>
  <si>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</si>
  <si>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</si>
  <si>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</si>
  <si>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</si>
  <si>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</si>
  <si>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</si>
  <si>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</si>
  <si>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</si>
  <si>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</si>
  <si>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</si>
  <si>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</si>
  <si>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</si>
  <si>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</si>
  <si>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</si>
  <si>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</si>
  <si>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</si>
  <si>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</si>
  <si>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</si>
  <si>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</si>
  <si>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</si>
  <si>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</si>
  <si>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</si>
  <si>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</si>
  <si>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</si>
  <si>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</si>
  <si>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</si>
  <si>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</si>
  <si>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</si>
  <si>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</si>
  <si>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</si>
  <si>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</si>
  <si>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</si>
  <si>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</si>
  <si>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</si>
  <si>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</si>
  <si>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</si>
  <si>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</si>
  <si>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</si>
  <si>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</si>
  <si>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</si>
  <si>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</si>
  <si>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</si>
  <si>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</si>
  <si>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</si>
  <si>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</si>
  <si>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</si>
  <si>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</si>
  <si>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</si>
  <si>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</si>
  <si>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</si>
  <si>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</si>
  <si>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</si>
  <si>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</si>
  <si>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</si>
  <si>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</si>
  <si>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</si>
  <si>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</si>
  <si>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</si>
  <si>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</si>
  <si>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</si>
  <si>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</si>
  <si>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</si>
  <si>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</si>
  <si>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</si>
  <si>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</si>
  <si>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</si>
  <si>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</si>
  <si>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</si>
  <si>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</si>
  <si>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</si>
  <si>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</si>
  <si>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</si>
  <si>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</si>
  <si>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</si>
  <si>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</si>
  <si>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</si>
  <si>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</si>
  <si>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</si>
  <si>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</si>
  <si>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</si>
  <si>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</si>
  <si>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</si>
  <si>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</si>
  <si>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</si>
  <si>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</si>
  <si>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</si>
  <si>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</si>
  <si>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</si>
  <si>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</si>
  <si>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</si>
  <si>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</si>
  <si>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</si>
  <si>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</si>
  <si>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</si>
  <si>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</si>
  <si>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</si>
  <si>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</si>
  <si>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</si>
  <si>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</si>
  <si>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</si>
  <si>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</si>
  <si>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</si>
  <si>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</si>
  <si>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</si>
  <si>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</si>
  <si>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</si>
  <si>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</si>
  <si>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</si>
  <si>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</si>
  <si>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</si>
  <si>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</si>
  <si>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</si>
  <si>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</si>
  <si>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</si>
  <si>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</si>
  <si>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</si>
  <si>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</si>
  <si>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</si>
  <si>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</si>
  <si>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</si>
  <si>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</si>
  <si>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</si>
  <si>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</si>
  <si>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</si>
  <si>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</si>
  <si>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</si>
  <si>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</si>
  <si>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</si>
  <si>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</si>
  <si>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</si>
  <si>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</si>
  <si>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</si>
  <si>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</si>
  <si>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</si>
  <si>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</si>
  <si>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</si>
  <si>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</si>
  <si>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</si>
  <si>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</si>
  <si>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</si>
  <si>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</si>
  <si>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</si>
  <si>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</si>
  <si>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</si>
  <si>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</si>
  <si>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</si>
  <si>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</si>
  <si>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</si>
  <si>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</si>
  <si>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</si>
  <si>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</si>
  <si>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</si>
  <si>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</si>
  <si>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</si>
  <si>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</si>
  <si>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</si>
  <si>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</si>
  <si>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</si>
  <si>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</si>
  <si>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</si>
  <si>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</si>
  <si>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</si>
  <si>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</si>
  <si>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</si>
  <si>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</si>
  <si>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</si>
  <si>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</si>
  <si>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</si>
  <si>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</si>
  <si>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</si>
  <si>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</si>
  <si>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</si>
  <si>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</si>
  <si>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</si>
  <si>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</si>
  <si>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</si>
  <si>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</si>
  <si>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</si>
  <si>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</si>
  <si>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</si>
  <si>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</si>
  <si>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</si>
  <si>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</si>
  <si>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</si>
  <si>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</si>
  <si>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</si>
  <si>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</si>
  <si>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</si>
  <si>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</si>
  <si>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</si>
  <si>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</si>
  <si>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</si>
  <si>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</si>
  <si>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</si>
  <si>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</si>
  <si>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</si>
  <si>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</si>
  <si>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</si>
  <si>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</si>
  <si>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</si>
  <si>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</si>
  <si>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</si>
  <si>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</si>
  <si>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</si>
  <si>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</si>
  <si>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</si>
  <si>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</si>
  <si>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</si>
  <si>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</si>
  <si>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</si>
  <si>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</si>
  <si>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</si>
  <si>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</si>
  <si>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</si>
  <si>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</si>
  <si>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</si>
  <si>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</si>
  <si>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</si>
  <si>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</si>
  <si>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</si>
  <si>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</si>
  <si>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</si>
  <si>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</si>
  <si>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</si>
  <si>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</si>
  <si>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</si>
  <si>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</si>
  <si>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</si>
  <si>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</si>
  <si>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</si>
  <si>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</si>
  <si>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</si>
  <si>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</si>
  <si>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</si>
  <si>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</si>
  <si>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</si>
  <si>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</si>
  <si>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</si>
  <si>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</si>
  <si>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</si>
  <si>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</si>
  <si>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</si>
  <si>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</si>
  <si>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</si>
  <si>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</si>
  <si>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</si>
  <si>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</si>
  <si>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</si>
  <si>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</si>
  <si>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</si>
  <si>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</si>
  <si>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</si>
  <si>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</si>
  <si>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</si>
  <si>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</si>
  <si>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</si>
  <si>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</si>
  <si>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</si>
  <si>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</si>
  <si>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</si>
  <si>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</si>
  <si>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</si>
  <si>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</si>
  <si>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</si>
  <si>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</si>
  <si>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</si>
  <si>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</si>
  <si>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</si>
  <si>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</si>
  <si>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</si>
  <si>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</si>
  <si>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</si>
  <si>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</si>
  <si>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</si>
  <si>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</si>
  <si>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</si>
  <si>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</si>
  <si>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</si>
  <si>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</si>
  <si>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</si>
  <si>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</si>
  <si>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</si>
  <si>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</si>
  <si>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</si>
  <si>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</si>
  <si>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</si>
  <si>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</si>
  <si>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</si>
  <si>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</si>
  <si>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</si>
  <si>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</si>
  <si>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</si>
  <si>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</si>
  <si>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</si>
  <si>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</si>
  <si>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</si>
  <si>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</si>
  <si>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</si>
  <si>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</si>
  <si>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</si>
  <si>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</si>
  <si>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</si>
  <si>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</si>
  <si>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</si>
  <si>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</si>
  <si>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</si>
  <si>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</si>
  <si>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</si>
  <si>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</si>
  <si>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</si>
  <si>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</si>
  <si>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</si>
  <si>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</si>
  <si>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</si>
  <si>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</si>
  <si>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</si>
  <si>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</si>
  <si>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</si>
  <si>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</si>
  <si>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</si>
  <si>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</si>
  <si>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</si>
  <si>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</si>
  <si>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</si>
  <si>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</si>
  <si>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</si>
  <si>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</si>
  <si>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</si>
  <si>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</si>
  <si>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</si>
  <si>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</si>
  <si>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</si>
  <si>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</si>
  <si>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</si>
  <si>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</si>
  <si>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</si>
  <si>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</si>
  <si>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</si>
  <si>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</si>
  <si>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</si>
  <si>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</si>
  <si>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</si>
  <si>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</si>
  <si>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</si>
  <si>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</si>
  <si>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</si>
  <si>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</si>
  <si>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</si>
  <si>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</si>
  <si>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</si>
  <si>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</si>
  <si>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</si>
  <si>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</si>
  <si>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</si>
  <si>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</si>
  <si>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</si>
  <si>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</si>
  <si>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</si>
  <si>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</si>
  <si>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</si>
  <si>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</si>
  <si>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</si>
  <si>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</si>
  <si>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</si>
  <si>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</si>
  <si>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</si>
  <si>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</si>
  <si>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</si>
  <si>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</si>
  <si>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</si>
  <si>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</si>
  <si>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</si>
  <si>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</si>
  <si>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</si>
  <si>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</si>
  <si>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</si>
  <si>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</si>
  <si>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</si>
  <si>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</si>
  <si>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</si>
  <si>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</si>
  <si>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</si>
  <si>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</si>
  <si>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</si>
  <si>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</si>
  <si>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</si>
  <si>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</si>
  <si>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</si>
  <si>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</si>
  <si>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</si>
  <si>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</si>
  <si>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</si>
  <si>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</si>
  <si>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</si>
  <si>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</si>
  <si>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</si>
  <si>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</si>
  <si>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</si>
  <si>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</si>
  <si>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</si>
  <si>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</si>
  <si>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</si>
  <si>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</si>
  <si>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</si>
  <si>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</si>
  <si>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</si>
  <si>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</si>
  <si>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</si>
  <si>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</si>
  <si>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</si>
  <si>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</si>
  <si>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</si>
  <si>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</si>
  <si>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</si>
  <si>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</si>
  <si>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</si>
  <si>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</si>
  <si>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</si>
  <si>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</si>
  <si>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</si>
  <si>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</si>
  <si>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</si>
  <si>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</si>
  <si>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</si>
  <si>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</si>
  <si>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</si>
  <si>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</si>
  <si>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</si>
  <si>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</si>
  <si>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</si>
  <si>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</si>
  <si>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</si>
  <si>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</si>
  <si>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</si>
  <si>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</si>
  <si>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</si>
  <si>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</si>
  <si>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</si>
  <si>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</si>
  <si>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</si>
  <si>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</si>
  <si>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</si>
  <si>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</si>
  <si>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</si>
  <si>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</si>
  <si>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</si>
  <si>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</si>
  <si>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</si>
  <si>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</si>
  <si>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</si>
  <si>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</si>
  <si>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</si>
  <si>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</si>
  <si>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</si>
  <si>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</si>
  <si>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</si>
  <si>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</si>
  <si>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</si>
  <si>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</si>
  <si>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</si>
  <si>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</si>
  <si>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</si>
  <si>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</si>
  <si>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</si>
  <si>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</si>
  <si>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</si>
  <si>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</si>
  <si>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</si>
  <si>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</si>
  <si>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</si>
  <si>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</si>
  <si>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</si>
  <si>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</si>
  <si>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</si>
  <si>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</si>
  <si>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</si>
  <si>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</si>
  <si>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</si>
  <si>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</si>
  <si>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</si>
  <si>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</si>
  <si>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</si>
  <si>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</si>
  <si>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</si>
  <si>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</si>
  <si>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</si>
  <si>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</si>
  <si>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</si>
  <si>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</si>
  <si>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</si>
  <si>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</si>
  <si>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</si>
  <si>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</si>
  <si>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</si>
  <si>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</si>
  <si>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</si>
  <si>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</si>
  <si>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</si>
  <si>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</si>
  <si>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</si>
  <si>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</si>
  <si>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</si>
  <si>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</si>
  <si>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</si>
  <si>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</si>
  <si>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</si>
  <si>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</si>
  <si>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</si>
  <si>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</si>
  <si>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</si>
  <si>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</si>
  <si>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</si>
  <si>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</si>
  <si>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</si>
  <si>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</si>
  <si>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</si>
  <si>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</si>
  <si>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</si>
  <si>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</si>
  <si>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</si>
  <si>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</si>
  <si>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</si>
  <si>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</si>
  <si>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</si>
  <si>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</si>
  <si>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</si>
  <si>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</si>
  <si>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</si>
  <si>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</si>
  <si>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</si>
  <si>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</si>
  <si>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</si>
  <si>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</si>
  <si>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</si>
  <si>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</si>
  <si>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</si>
  <si>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</si>
  <si>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</si>
  <si>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</si>
  <si>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</si>
  <si>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</si>
  <si>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</si>
  <si>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</si>
  <si>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</si>
  <si>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</si>
  <si>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</si>
  <si>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</si>
  <si>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</si>
  <si>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</si>
  <si>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</si>
  <si>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</si>
  <si>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</si>
  <si>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</si>
  <si>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</si>
  <si>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</si>
  <si>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</si>
  <si>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</si>
  <si>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</si>
  <si>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</si>
  <si>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</si>
  <si>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</si>
  <si>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</si>
  <si>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</si>
  <si>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</si>
  <si>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</si>
  <si>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</si>
  <si>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</si>
  <si>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</si>
  <si>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</si>
  <si>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</si>
  <si>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</si>
  <si>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</si>
  <si>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</si>
  <si>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</si>
  <si>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</si>
  <si>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</si>
  <si>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</si>
  <si>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</si>
  <si>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</si>
  <si>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</si>
  <si>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</si>
  <si>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</si>
  <si>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</si>
  <si>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</si>
  <si>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</si>
  <si>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</si>
  <si>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</si>
  <si>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</si>
  <si>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</si>
  <si>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</si>
  <si>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</si>
  <si>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</si>
  <si>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</si>
  <si>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</si>
  <si>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</si>
  <si>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</si>
  <si>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</si>
  <si>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</si>
  <si>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</si>
  <si>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</si>
  <si>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</si>
  <si>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</si>
  <si>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</si>
  <si>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</si>
  <si>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</si>
  <si>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</si>
  <si>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</si>
  <si>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</si>
  <si>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</si>
  <si>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</si>
  <si>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</si>
  <si>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</si>
  <si>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</si>
  <si>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</si>
  <si>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</si>
  <si>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</si>
  <si>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</si>
  <si>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</si>
  <si>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</si>
  <si>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</si>
  <si>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</si>
  <si>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</si>
  <si>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</si>
  <si>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</si>
  <si>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</si>
  <si>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</si>
  <si>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</si>
  <si>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</si>
  <si>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</si>
  <si>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</si>
  <si>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</si>
  <si>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</si>
  <si>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</si>
  <si>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</si>
  <si>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</si>
  <si>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</si>
  <si>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</si>
  <si>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</si>
  <si>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</si>
  <si>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</si>
  <si>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</si>
  <si>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</si>
  <si>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</si>
  <si>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</si>
  <si>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</si>
  <si>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</si>
  <si>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</si>
  <si>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</si>
  <si>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</si>
  <si>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</si>
  <si>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</si>
  <si>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</si>
  <si>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</si>
  <si>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</si>
  <si>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</si>
  <si>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</si>
  <si>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</si>
  <si>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</si>
  <si>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</si>
  <si>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</si>
  <si>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</si>
  <si>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</si>
  <si>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</si>
  <si>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</si>
  <si>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</si>
  <si>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</si>
  <si>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</si>
  <si>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</si>
  <si>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</si>
  <si>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</si>
  <si>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</si>
  <si>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</si>
  <si>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</si>
  <si>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</si>
  <si>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</si>
  <si>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</si>
  <si>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</si>
  <si>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</si>
  <si>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</si>
  <si>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</si>
  <si>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</si>
  <si>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</si>
  <si>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</si>
  <si>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</si>
  <si>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</si>
  <si>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</si>
  <si>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</si>
  <si>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</si>
  <si>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</si>
  <si>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</si>
  <si>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</si>
  <si>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</si>
  <si>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</si>
  <si>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</si>
  <si>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</si>
  <si>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</si>
  <si>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</si>
  <si>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</si>
  <si>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</si>
  <si>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</si>
  <si>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</si>
  <si>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</si>
  <si>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</si>
  <si>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</si>
  <si>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</si>
  <si>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</si>
  <si>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</si>
  <si>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</si>
  <si>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</si>
  <si>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</si>
  <si>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</si>
  <si>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</si>
  <si>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</si>
  <si>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</si>
  <si>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</si>
  <si>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</si>
  <si>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</si>
  <si>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</si>
  <si>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</si>
  <si>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</si>
  <si>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</si>
  <si>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</si>
  <si>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</si>
  <si>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</si>
  <si>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</si>
  <si>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</si>
  <si>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</si>
  <si>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</si>
  <si>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</si>
  <si>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</si>
  <si>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</si>
  <si>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</si>
  <si>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</si>
  <si>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</si>
  <si>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</si>
  <si>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</si>
  <si>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</si>
  <si>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</si>
  <si>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</si>
  <si>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</si>
  <si>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</si>
  <si>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</si>
  <si>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</si>
  <si>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</si>
  <si>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</si>
  <si>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</si>
  <si>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</si>
  <si>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</si>
  <si>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</si>
  <si>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</si>
  <si>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</si>
  <si>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</si>
  <si>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</si>
  <si>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</si>
  <si>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</si>
  <si>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</si>
  <si>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</si>
  <si>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</si>
  <si>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</si>
  <si>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</si>
  <si>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</si>
  <si>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</si>
  <si>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</si>
  <si>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</si>
  <si>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</si>
  <si>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</si>
  <si>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</si>
  <si>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</si>
  <si>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</si>
  <si>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</si>
  <si>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</si>
  <si>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</si>
  <si>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</si>
  <si>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</si>
  <si>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</si>
  <si>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</si>
  <si>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</si>
  <si>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</si>
  <si>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</si>
  <si>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</si>
  <si>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</si>
  <si>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</si>
  <si>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</si>
  <si>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</si>
  <si>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</si>
  <si>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</si>
  <si>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</si>
  <si>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</si>
  <si>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</si>
  <si>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</si>
  <si>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</si>
  <si>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</si>
  <si>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</si>
  <si>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</si>
  <si>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</si>
  <si>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</si>
  <si>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</si>
  <si>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</si>
  <si>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</si>
  <si>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</si>
  <si>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</si>
  <si>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</si>
  <si>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</si>
  <si>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</si>
  <si>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</si>
  <si>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</si>
  <si>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</si>
  <si>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</si>
  <si>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</si>
  <si>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</si>
  <si>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</si>
  <si>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</si>
  <si>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</si>
  <si>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</si>
  <si>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</si>
  <si>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</si>
  <si>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</si>
  <si>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</si>
  <si>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</si>
  <si>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</si>
  <si>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</si>
  <si>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</si>
  <si>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</si>
  <si>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</si>
  <si>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</si>
  <si>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</si>
  <si>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</si>
  <si>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</si>
  <si>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</si>
  <si>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</si>
  <si>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</si>
  <si>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</si>
  <si>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</si>
  <si>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</si>
  <si>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</si>
  <si>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</si>
  <si>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</si>
  <si>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</si>
  <si>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</si>
  <si>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</si>
  <si>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</si>
  <si>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</si>
  <si>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</si>
  <si>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</si>
  <si>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</si>
  <si>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</si>
  <si>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</si>
  <si>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</si>
  <si>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</si>
  <si>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</si>
  <si>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</si>
  <si>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</si>
  <si>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</si>
  <si>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</si>
  <si>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</si>
  <si>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</si>
  <si>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</si>
  <si>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</si>
  <si>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</si>
  <si>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</si>
  <si>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</si>
  <si>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</si>
  <si>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</si>
  <si>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</si>
  <si>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</si>
  <si>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</si>
  <si>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</si>
  <si>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</si>
  <si>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</si>
  <si>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</si>
  <si>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</si>
  <si>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</si>
  <si>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</si>
  <si>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</si>
  <si>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</si>
  <si>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</si>
  <si>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</si>
  <si>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</si>
  <si>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</si>
  <si>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</si>
  <si>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</si>
  <si>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</si>
  <si>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</si>
  <si>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</si>
  <si>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</si>
  <si>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</si>
  <si>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</si>
  <si>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</si>
  <si>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</si>
  <si>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</si>
  <si>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</si>
  <si>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</si>
  <si>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</si>
  <si>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</si>
  <si>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</si>
  <si>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</si>
  <si>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</si>
  <si>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</si>
  <si>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</si>
  <si>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</si>
  <si>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</si>
  <si>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</si>
  <si>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</si>
  <si>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</si>
  <si>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</si>
  <si>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</si>
  <si>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</si>
  <si>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</si>
  <si>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</si>
  <si>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</si>
  <si>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</si>
  <si>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</si>
  <si>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</si>
  <si>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</si>
  <si>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</si>
  <si>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</si>
  <si>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</si>
  <si>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</si>
  <si>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</si>
  <si>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</si>
  <si>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</si>
  <si>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</si>
  <si>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</si>
  <si>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</si>
  <si>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</si>
  <si>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</si>
  <si>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</si>
  <si>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</si>
  <si>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</si>
  <si>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</si>
  <si>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</si>
  <si>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</si>
  <si>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</si>
  <si>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</si>
  <si>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</si>
  <si>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</si>
  <si>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</si>
  <si>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</si>
  <si>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</si>
  <si>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</si>
  <si>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</si>
  <si>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</si>
  <si>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</si>
  <si>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</si>
  <si>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</si>
  <si>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</si>
  <si>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</si>
  <si>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</si>
  <si>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</si>
  <si>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</si>
  <si>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</si>
  <si>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</si>
  <si>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</si>
  <si>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</si>
  <si>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</si>
  <si>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</si>
  <si>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</si>
  <si>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</si>
  <si>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</si>
  <si>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</si>
  <si>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</si>
  <si>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</si>
  <si>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</si>
  <si>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</si>
  <si>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</si>
  <si>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</si>
  <si>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</si>
  <si>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</si>
  <si>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</si>
  <si>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</si>
  <si>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</si>
  <si>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</si>
  <si>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</si>
  <si>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</si>
  <si>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</si>
  <si>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</si>
  <si>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</si>
  <si>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</si>
  <si>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</si>
  <si>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</si>
  <si>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</si>
  <si>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</si>
  <si>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</si>
  <si>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</si>
  <si>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</si>
  <si>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</si>
  <si>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</si>
  <si>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</si>
  <si>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</si>
  <si>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</si>
  <si>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</si>
  <si>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</si>
  <si>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</si>
  <si>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</si>
  <si>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</si>
  <si>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</si>
  <si>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</si>
  <si>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</si>
  <si>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</si>
  <si>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</si>
  <si>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</si>
  <si>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</si>
  <si>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</si>
  <si>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</si>
  <si>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</si>
  <si>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</si>
  <si>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</si>
  <si>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</si>
  <si>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</si>
  <si>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</si>
  <si>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</si>
  <si>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</si>
  <si>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</si>
  <si>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</si>
  <si>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</si>
  <si>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</si>
  <si>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</si>
  <si>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</si>
  <si>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</si>
  <si>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</si>
  <si>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</si>
  <si>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</si>
  <si>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</si>
  <si>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</si>
  <si>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</si>
  <si>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</si>
  <si>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</si>
  <si>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</si>
  <si>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</si>
  <si>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</si>
  <si>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</si>
  <si>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</si>
  <si>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</si>
  <si>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</si>
  <si>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</si>
  <si>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</si>
  <si>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</si>
  <si>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</si>
  <si>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</si>
  <si>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</si>
  <si>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</si>
  <si>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</si>
  <si>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</si>
  <si>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</si>
  <si>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</si>
  <si>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</si>
  <si>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</si>
  <si>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</si>
  <si>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</si>
  <si>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</si>
  <si>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</si>
  <si>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</si>
  <si>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</si>
  <si>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</si>
  <si>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</si>
  <si>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</si>
  <si>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</si>
  <si>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</si>
  <si>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</si>
  <si>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</si>
  <si>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</si>
  <si>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</si>
  <si>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</si>
  <si>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</si>
  <si>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</si>
  <si>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</si>
  <si>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</si>
  <si>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</si>
  <si>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</si>
  <si>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</si>
  <si>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</si>
  <si>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</si>
  <si>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</si>
  <si>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</si>
  <si>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</si>
  <si>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</si>
  <si>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</si>
  <si>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</si>
  <si>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</si>
  <si>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</si>
  <si>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</si>
  <si>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</si>
  <si>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</si>
  <si>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</si>
  <si>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</si>
  <si>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</si>
  <si>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</si>
  <si>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</si>
  <si>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</si>
  <si>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</si>
  <si>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</si>
  <si>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</si>
  <si>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</si>
  <si>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</si>
  <si>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</si>
  <si>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</si>
  <si>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</si>
  <si>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</si>
  <si>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</si>
  <si>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</si>
  <si>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</si>
  <si>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</si>
  <si>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</si>
  <si>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</si>
  <si>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</si>
  <si>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</si>
  <si>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</si>
  <si>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</si>
  <si>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</si>
  <si>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</si>
  <si>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</si>
  <si>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</si>
  <si>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</si>
  <si>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</si>
  <si>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</si>
  <si>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</si>
  <si>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</si>
  <si>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</si>
  <si>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</si>
  <si>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</si>
  <si>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</si>
  <si>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</si>
  <si>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</si>
  <si>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</si>
  <si>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</si>
  <si>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</si>
  <si>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</si>
  <si>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</si>
  <si>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</si>
  <si>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</si>
  <si>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</si>
  <si>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</si>
  <si>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</si>
  <si>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</si>
  <si>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</si>
  <si>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</si>
  <si>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</si>
  <si>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</si>
  <si>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</si>
  <si>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</si>
  <si>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</si>
  <si>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</si>
  <si>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</si>
  <si>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</si>
  <si>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</si>
  <si>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</si>
  <si>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</si>
  <si>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</si>
  <si>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</si>
  <si>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</si>
  <si>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</si>
  <si>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</si>
  <si>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</si>
  <si>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</si>
  <si>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</si>
  <si>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</si>
  <si>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</si>
  <si>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</si>
  <si>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</si>
  <si>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</si>
  <si>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</si>
  <si>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</si>
  <si>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</si>
  <si>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</si>
  <si>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</si>
  <si>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</si>
  <si>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</si>
  <si>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</si>
  <si>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</si>
  <si>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</si>
  <si>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</si>
  <si>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</si>
  <si>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</si>
  <si>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</si>
  <si>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</si>
  <si>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</si>
  <si>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</si>
  <si>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</si>
  <si>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</si>
  <si>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</si>
  <si>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</si>
  <si>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</si>
  <si>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</si>
  <si>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</si>
  <si>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</si>
  <si>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</si>
  <si>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</si>
  <si>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</si>
  <si>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</si>
  <si>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</si>
  <si>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</si>
  <si>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</si>
  <si>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</si>
  <si>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</si>
  <si>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</si>
  <si>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</si>
  <si>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</si>
  <si>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</si>
  <si>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</si>
  <si>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</si>
  <si>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</si>
  <si>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</si>
  <si>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</si>
  <si>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</si>
  <si>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</si>
  <si>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</si>
  <si>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</si>
  <si>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</si>
  <si>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</si>
  <si>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</si>
  <si>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</si>
  <si>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</si>
  <si>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</si>
  <si>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</si>
  <si>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</si>
  <si>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</si>
  <si>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</si>
  <si>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</si>
  <si>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</si>
  <si>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</si>
  <si>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</si>
  <si>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</si>
  <si>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</si>
  <si>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</si>
  <si>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</si>
  <si>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</si>
  <si>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</si>
  <si>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</si>
  <si>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</si>
  <si>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</si>
  <si>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</si>
  <si>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</si>
  <si>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</si>
  <si>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</si>
  <si>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</si>
  <si>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</si>
  <si>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</si>
  <si>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</si>
  <si>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</si>
  <si>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</si>
  <si>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</si>
  <si>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</si>
  <si>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</si>
  <si>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</si>
  <si>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</si>
  <si>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</si>
  <si>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</si>
  <si>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</si>
  <si>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</si>
  <si>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</si>
  <si>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</si>
  <si>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</si>
  <si>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</si>
  <si>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</si>
  <si>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</si>
  <si>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</si>
  <si>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</si>
  <si>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</si>
  <si>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</si>
  <si>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</si>
  <si>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</si>
  <si>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</si>
  <si>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</si>
  <si>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</si>
  <si>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</si>
  <si>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</si>
  <si>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</si>
  <si>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</si>
  <si>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</si>
  <si>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</si>
  <si>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</si>
  <si>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</si>
  <si>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</si>
  <si>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</si>
  <si>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</si>
  <si>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</si>
  <si>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</si>
  <si>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</si>
  <si>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</si>
  <si>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</si>
  <si>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</si>
  <si>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</si>
  <si>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</si>
  <si>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</si>
  <si>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</si>
  <si>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</si>
  <si>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</si>
  <si>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</si>
  <si>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</si>
  <si>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</si>
  <si>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</si>
  <si>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</si>
  <si>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</si>
  <si>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</si>
  <si>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</si>
  <si>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</si>
  <si>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</si>
  <si>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</si>
  <si>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</si>
  <si>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</si>
  <si>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</si>
  <si>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</si>
  <si>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</si>
  <si>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</si>
  <si>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</si>
  <si>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</si>
  <si>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</si>
  <si>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</si>
  <si>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</si>
  <si>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</si>
  <si>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</si>
  <si>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</si>
  <si>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</si>
  <si>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</si>
  <si>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</si>
  <si>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</si>
  <si>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</si>
  <si>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</si>
  <si>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</si>
  <si>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</si>
  <si>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</si>
  <si>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</si>
  <si>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</si>
  <si>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</si>
  <si>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</si>
  <si>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</si>
  <si>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</si>
  <si>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</si>
  <si>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</si>
  <si>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</si>
  <si>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</si>
  <si>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</si>
  <si>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</si>
  <si>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</si>
  <si>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</si>
  <si>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</si>
  <si>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</si>
  <si>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</si>
  <si>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</si>
  <si>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</si>
  <si>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</si>
  <si>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</si>
  <si>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</si>
  <si>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</si>
  <si>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</si>
  <si>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</si>
  <si>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</si>
  <si>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</si>
  <si>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</si>
  <si>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</si>
  <si>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</si>
  <si>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</si>
  <si>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</si>
  <si>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</si>
  <si>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</si>
  <si>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</si>
  <si>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</si>
  <si>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</si>
  <si>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</si>
  <si>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</si>
  <si>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</si>
  <si>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</si>
  <si>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</si>
  <si>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</si>
  <si>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</si>
  <si>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</si>
  <si>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</si>
  <si>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</si>
  <si>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</si>
  <si>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</si>
  <si>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</si>
  <si>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</si>
  <si>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</si>
  <si>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</si>
  <si>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</si>
  <si>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</si>
  <si>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</si>
  <si>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</si>
  <si>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</si>
  <si>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</si>
  <si>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</si>
  <si>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</si>
  <si>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</si>
  <si>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</si>
  <si>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</si>
  <si>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</si>
  <si>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</si>
  <si>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</si>
  <si>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</si>
  <si>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</si>
  <si>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</si>
  <si>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</si>
  <si>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</si>
  <si>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</si>
  <si>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</si>
  <si>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</si>
  <si>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</si>
  <si>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</si>
  <si>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</si>
  <si>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</si>
  <si>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</si>
  <si>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</si>
  <si>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</si>
  <si>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</si>
  <si>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</si>
  <si>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</si>
  <si>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</si>
  <si>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</si>
  <si>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</si>
  <si>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</si>
  <si>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</si>
  <si>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</si>
  <si>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</si>
  <si>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</si>
  <si>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</si>
  <si>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</si>
  <si>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</si>
  <si>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</si>
  <si>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</si>
  <si>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</si>
  <si>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</si>
  <si>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</si>
  <si>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</si>
  <si>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</si>
  <si>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</si>
  <si>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</si>
  <si>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</si>
  <si>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</si>
  <si>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</si>
  <si>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</si>
  <si>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</si>
  <si>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</si>
  <si>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</si>
  <si>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</si>
  <si>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</si>
  <si>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</si>
  <si>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</si>
  <si>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</si>
  <si>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</si>
  <si>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</si>
  <si>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</si>
  <si>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</si>
  <si>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</si>
  <si>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</si>
  <si>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</si>
  <si>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</si>
  <si>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</si>
  <si>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</si>
  <si>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</si>
  <si>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</si>
  <si>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</si>
  <si>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</si>
  <si>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</si>
  <si>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</si>
  <si>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</si>
  <si>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</si>
  <si>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</si>
  <si>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</si>
  <si>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</si>
  <si>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</si>
  <si>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</si>
  <si>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</si>
  <si>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</si>
  <si>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</si>
  <si>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</si>
  <si>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</si>
  <si>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</si>
  <si>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</si>
  <si>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</si>
  <si>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</si>
  <si>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</si>
  <si>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</si>
  <si>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</si>
  <si>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</si>
  <si>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</si>
  <si>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</si>
  <si>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</si>
  <si>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</si>
  <si>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</si>
  <si>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</si>
  <si>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</si>
  <si>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</si>
  <si>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</si>
  <si>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</si>
  <si>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</si>
  <si>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</si>
  <si>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</si>
  <si>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</si>
  <si>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</si>
  <si>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</si>
  <si>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</si>
  <si>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</si>
  <si>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</si>
  <si>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</si>
  <si>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</si>
  <si>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</si>
  <si>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</si>
  <si>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</si>
  <si>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</si>
  <si>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</si>
  <si>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</si>
  <si>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</si>
  <si>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</si>
  <si>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</si>
  <si>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</si>
  <si>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</si>
  <si>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</si>
  <si>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</si>
  <si>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</si>
  <si>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</si>
  <si>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</si>
  <si>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</si>
  <si>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</si>
  <si>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</si>
  <si>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</si>
  <si>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</si>
  <si>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</si>
  <si>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</si>
  <si>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</si>
  <si>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</si>
  <si>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</si>
  <si>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</si>
  <si>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</si>
  <si>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</si>
  <si>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</si>
  <si>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</si>
  <si>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</si>
  <si>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</si>
  <si>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</si>
  <si>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</si>
  <si>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</si>
  <si>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</si>
  <si>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</si>
  <si>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</si>
  <si>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</si>
  <si>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</si>
  <si>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</si>
  <si>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</si>
  <si>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</si>
  <si>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</si>
  <si>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</si>
  <si>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</si>
  <si>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</si>
  <si>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</si>
  <si>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</si>
  <si>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</si>
  <si>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</si>
  <si>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</si>
  <si>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</si>
  <si>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</si>
  <si>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</si>
  <si>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</si>
  <si>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</si>
  <si>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</si>
  <si>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</si>
  <si>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</si>
  <si>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</si>
  <si>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</si>
  <si>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</si>
  <si>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</si>
  <si>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</si>
  <si>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</si>
  <si>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</si>
  <si>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</si>
  <si>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</si>
  <si>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</si>
  <si>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</si>
  <si>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</si>
  <si>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</si>
  <si>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</si>
  <si>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</si>
  <si>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</si>
  <si>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</si>
  <si>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</si>
  <si>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</si>
  <si>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</si>
  <si>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</si>
  <si>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</si>
  <si>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</si>
  <si>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</si>
  <si>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</si>
  <si>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</si>
  <si>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</si>
  <si>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</si>
  <si>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</si>
  <si>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</si>
  <si>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</si>
  <si>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</si>
  <si>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</si>
  <si>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</si>
  <si>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</si>
  <si>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</si>
  <si>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</si>
  <si>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</si>
  <si>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</si>
  <si>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</si>
  <si>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</si>
  <si>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</si>
  <si>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</si>
  <si>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</si>
  <si>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</si>
  <si>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</si>
  <si>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</si>
  <si>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</si>
  <si>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</si>
  <si>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</si>
  <si>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</si>
  <si>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</si>
  <si>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</si>
  <si>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</si>
  <si>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</si>
  <si>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</si>
  <si>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</si>
  <si>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</si>
  <si>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</si>
  <si>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</si>
  <si>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</si>
  <si>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</si>
  <si>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</si>
  <si>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</si>
  <si>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</si>
  <si>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</si>
  <si>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</si>
  <si>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</si>
  <si>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</si>
  <si>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</si>
  <si>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</si>
  <si>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</si>
  <si>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</si>
  <si>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</si>
  <si>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</si>
  <si>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</si>
  <si>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</si>
  <si>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</si>
  <si>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</si>
  <si>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</si>
  <si>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</si>
  <si>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</si>
  <si>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</si>
  <si>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</si>
  <si>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</si>
  <si>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</si>
  <si>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</si>
  <si>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</si>
  <si>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</si>
  <si>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</si>
  <si>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</si>
  <si>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</si>
  <si>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</si>
  <si>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</si>
  <si>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</si>
  <si>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</si>
  <si>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</si>
  <si>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</si>
  <si>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</si>
  <si>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</si>
  <si>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</si>
  <si>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</si>
  <si>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</si>
  <si>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</si>
  <si>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</si>
  <si>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</si>
  <si>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</si>
  <si>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</si>
  <si>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</si>
  <si>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</si>
  <si>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</si>
  <si>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</si>
  <si>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</si>
  <si>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</si>
  <si>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</si>
  <si>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</si>
  <si>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</si>
  <si>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</si>
  <si>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</si>
  <si>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</si>
  <si>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</si>
  <si>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</si>
  <si>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</si>
  <si>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</si>
  <si>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</si>
  <si>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</si>
  <si>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</si>
  <si>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</si>
  <si>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</si>
  <si>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</si>
  <si>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</si>
  <si>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</si>
  <si>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</si>
  <si>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</si>
  <si>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</si>
  <si>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</si>
  <si>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</si>
  <si>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</si>
  <si>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</si>
  <si>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</si>
  <si>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</si>
  <si>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</si>
  <si>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</si>
  <si>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</si>
  <si>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</si>
  <si>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</si>
  <si>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</si>
  <si>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</si>
  <si>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</si>
  <si>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</si>
  <si>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</si>
  <si>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</si>
  <si>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</si>
  <si>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</si>
  <si>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</si>
  <si>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</si>
  <si>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</si>
  <si>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</si>
  <si>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</si>
  <si>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</si>
  <si>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</si>
  <si>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</si>
  <si>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</si>
  <si>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</si>
  <si>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</si>
  <si>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</si>
  <si>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</si>
  <si>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</si>
  <si>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</si>
  <si>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</si>
  <si>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</si>
  <si>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</si>
  <si>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</si>
  <si>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</si>
  <si>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</si>
  <si>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</si>
  <si>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</si>
  <si>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</si>
  <si>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</si>
  <si>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</si>
  <si>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</si>
  <si>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</si>
  <si>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</si>
  <si>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</si>
  <si>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</si>
  <si>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</si>
  <si>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</si>
  <si>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</si>
  <si>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</si>
  <si>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</si>
  <si>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</si>
  <si>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</si>
  <si>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</si>
  <si>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</si>
  <si>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</si>
  <si>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</si>
  <si>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</si>
  <si>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</si>
  <si>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</si>
  <si>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</si>
  <si>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</si>
  <si>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</si>
  <si>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</si>
  <si>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</si>
  <si>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</si>
  <si>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</si>
  <si>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</si>
  <si>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</si>
  <si>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</si>
  <si>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</si>
  <si>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</si>
  <si>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</si>
  <si>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</si>
  <si>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</si>
  <si>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</si>
  <si>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</si>
  <si>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</si>
  <si>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</si>
  <si>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</si>
  <si>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</si>
  <si>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</si>
  <si>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</si>
  <si>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</si>
  <si>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</si>
  <si>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</si>
  <si>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</si>
  <si>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</si>
  <si>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</si>
  <si>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</si>
  <si>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</si>
  <si>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</si>
  <si>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</si>
  <si>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</si>
  <si>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</si>
  <si>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</si>
  <si>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</si>
  <si>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</si>
  <si>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</si>
  <si>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</si>
  <si>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</si>
  <si>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</si>
  <si>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</si>
  <si>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</si>
  <si>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</si>
  <si>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</si>
  <si>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</si>
  <si>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</si>
  <si>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</si>
  <si>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</si>
  <si>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</si>
  <si>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</si>
  <si>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</si>
  <si>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</si>
  <si>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</si>
  <si>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</si>
  <si>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</si>
  <si>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</si>
  <si>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</si>
  <si>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</si>
  <si>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</si>
  <si>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</si>
  <si>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</si>
  <si>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</si>
  <si>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</si>
  <si>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</si>
  <si>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</si>
  <si>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</si>
  <si>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</si>
  <si>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</si>
  <si>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</si>
  <si>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</si>
  <si>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</si>
  <si>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</si>
  <si>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</si>
  <si>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</si>
  <si>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</si>
  <si>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</si>
  <si>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</si>
  <si>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</si>
  <si>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</si>
  <si>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</si>
  <si>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</si>
  <si>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</si>
  <si>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</si>
  <si>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</si>
  <si>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</si>
  <si>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</si>
  <si>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</si>
  <si>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</si>
  <si>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</si>
  <si>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</si>
  <si>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</si>
  <si>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</si>
  <si>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</si>
  <si>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</si>
  <si>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</si>
  <si>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</si>
  <si>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</si>
  <si>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</si>
  <si>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</si>
  <si>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</si>
  <si>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</si>
  <si>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</si>
  <si>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</si>
  <si>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</si>
  <si>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</si>
  <si>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</si>
  <si>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</si>
  <si>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</si>
  <si>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</si>
  <si>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</si>
  <si>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</si>
  <si>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</si>
  <si>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</si>
  <si>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</si>
  <si>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</si>
  <si>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</si>
  <si>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</si>
  <si>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</si>
  <si>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</si>
  <si>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</si>
  <si>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</si>
  <si>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</si>
  <si>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</si>
  <si>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</si>
  <si>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</si>
  <si>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</si>
  <si>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</si>
  <si>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</si>
  <si>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</si>
  <si>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</si>
  <si>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</si>
  <si>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</si>
  <si>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</si>
  <si>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</si>
  <si>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</si>
  <si>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</si>
  <si>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</si>
  <si>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</si>
  <si>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</si>
  <si>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</si>
  <si>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</si>
  <si>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</si>
  <si>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</si>
  <si>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</si>
  <si>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</si>
  <si>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</si>
  <si>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</si>
  <si>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</si>
  <si>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</si>
  <si>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</si>
  <si>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</si>
  <si>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</si>
  <si>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</si>
  <si>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</si>
  <si>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</si>
  <si>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</si>
  <si>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</si>
  <si>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</si>
  <si>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</si>
  <si>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</si>
  <si>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</si>
  <si>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</si>
  <si>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</si>
  <si>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</si>
  <si>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</si>
  <si>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</si>
  <si>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</si>
  <si>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</si>
  <si>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</si>
  <si>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</si>
  <si>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</si>
  <si>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</si>
  <si>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</si>
  <si>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</si>
  <si>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</si>
  <si>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</si>
  <si>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</si>
  <si>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</si>
  <si>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</si>
  <si>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</si>
  <si>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</si>
  <si>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</si>
  <si>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</si>
  <si>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</si>
  <si>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</si>
  <si>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</si>
  <si>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</si>
  <si>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</si>
  <si>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</si>
  <si>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</si>
  <si>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</si>
  <si>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</si>
  <si>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</si>
  <si>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</si>
  <si>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</si>
  <si>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</si>
  <si>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</si>
  <si>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</si>
  <si>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</si>
  <si>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</si>
  <si>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</si>
  <si>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</si>
  <si>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</si>
  <si>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</si>
  <si>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</si>
  <si>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</si>
  <si>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</si>
  <si>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</si>
  <si>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</si>
  <si>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</si>
  <si>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</si>
  <si>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</si>
  <si>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</si>
  <si>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</si>
  <si>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</si>
  <si>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</si>
  <si>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</si>
  <si>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</si>
  <si>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</si>
  <si>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</si>
  <si>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</si>
  <si>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</si>
  <si>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</si>
  <si>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</si>
  <si>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</si>
  <si>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</si>
  <si>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</si>
  <si>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</si>
  <si>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</si>
  <si>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</si>
  <si>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</si>
  <si>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</si>
  <si>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</si>
  <si>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</si>
  <si>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</si>
  <si>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</si>
  <si>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</si>
  <si>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</si>
  <si>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</si>
  <si>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</si>
  <si>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</si>
  <si>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</si>
  <si>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</si>
  <si>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</si>
  <si>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</si>
  <si>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</si>
  <si>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</si>
  <si>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</si>
  <si>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</si>
  <si>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</si>
  <si>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</si>
  <si>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</si>
  <si>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</si>
  <si>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</si>
  <si>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</si>
  <si>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</si>
  <si>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</si>
  <si>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</si>
  <si>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</si>
  <si>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</si>
  <si>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</si>
  <si>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</si>
  <si>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</si>
  <si>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</si>
  <si>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</si>
  <si>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</si>
  <si>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</si>
  <si>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</si>
  <si>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</si>
  <si>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</si>
  <si>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</si>
  <si>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</si>
  <si>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</si>
  <si>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</si>
  <si>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</si>
  <si>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</si>
  <si>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</si>
  <si>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</si>
  <si>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</si>
  <si>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</si>
  <si>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</si>
  <si>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</si>
  <si>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</si>
  <si>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</si>
  <si>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</si>
  <si>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</si>
  <si>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</si>
  <si>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</si>
  <si>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</si>
  <si>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</si>
  <si>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</si>
  <si>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</si>
  <si>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</si>
  <si>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</si>
  <si>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</si>
  <si>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</si>
  <si>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</si>
  <si>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</si>
  <si>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</si>
  <si>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</si>
  <si>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</si>
  <si>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</si>
  <si>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</si>
  <si>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</si>
  <si>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</si>
  <si>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</si>
  <si>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</si>
  <si>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</si>
  <si>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</si>
  <si>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</si>
  <si>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</si>
  <si>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</si>
  <si>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</si>
  <si>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</si>
  <si>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</si>
  <si>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</si>
  <si>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</si>
  <si>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</si>
  <si>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</si>
  <si>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</si>
  <si>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</si>
  <si>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</si>
  <si>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</si>
  <si>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</si>
  <si>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</si>
  <si>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</si>
  <si>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</si>
  <si>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</si>
  <si>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</si>
  <si>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</si>
  <si>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</si>
  <si>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</si>
  <si>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</si>
  <si>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</si>
  <si>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</si>
  <si>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</si>
  <si>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</si>
  <si>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</si>
  <si>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</si>
  <si>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</si>
  <si>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</si>
  <si>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</si>
  <si>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</si>
  <si>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</si>
  <si>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</si>
  <si>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</si>
  <si>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</si>
  <si>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</si>
  <si>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</si>
  <si>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</si>
  <si>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</si>
  <si>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</si>
  <si>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</si>
  <si>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</si>
  <si>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</si>
  <si>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</si>
  <si>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</si>
  <si>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</si>
  <si>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</si>
  <si>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</si>
  <si>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</si>
  <si>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</si>
  <si>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</si>
  <si>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</si>
  <si>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</si>
  <si>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</si>
  <si>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</si>
  <si>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</si>
  <si>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</si>
  <si>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</si>
  <si>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</si>
  <si>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</si>
  <si>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</si>
  <si>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</si>
  <si>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</si>
  <si>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</si>
  <si>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</si>
  <si>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</si>
  <si>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</si>
  <si>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</si>
  <si>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</si>
  <si>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</si>
  <si>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</si>
  <si>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</si>
  <si>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</si>
  <si>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</si>
  <si>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</si>
  <si>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</si>
  <si>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</si>
  <si>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</si>
  <si>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</si>
  <si>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</si>
  <si>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</si>
  <si>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</si>
  <si>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</si>
  <si>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</si>
  <si>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</si>
  <si>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</si>
  <si>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</si>
  <si>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</si>
  <si>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</si>
  <si>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</si>
  <si>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</si>
  <si>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</si>
  <si>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</si>
  <si>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</si>
  <si>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</si>
  <si>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</si>
  <si>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</si>
  <si>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</si>
  <si>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</si>
  <si>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</si>
  <si>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</si>
  <si>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</si>
  <si>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</si>
  <si>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</si>
  <si>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</si>
  <si>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</si>
  <si>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</si>
  <si>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</si>
  <si>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</si>
  <si>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</si>
  <si>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</si>
  <si>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</si>
  <si>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</si>
  <si>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</si>
  <si>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</si>
  <si>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</si>
  <si>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</si>
  <si>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</si>
  <si>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</si>
  <si>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</si>
  <si>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</si>
  <si>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</si>
  <si>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</si>
  <si>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</si>
  <si>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</si>
  <si>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</si>
  <si>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</si>
  <si>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</si>
  <si>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</si>
  <si>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</si>
  <si>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</si>
  <si>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</si>
  <si>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</si>
  <si>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</si>
  <si>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</si>
  <si>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</si>
  <si>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</si>
  <si>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</si>
  <si>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</si>
  <si>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</si>
  <si>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</si>
  <si>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</si>
  <si>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</si>
  <si>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</si>
  <si>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</si>
  <si>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</si>
  <si>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</si>
  <si>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</si>
  <si>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</si>
  <si>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</si>
  <si>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</si>
  <si>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</si>
  <si>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</si>
  <si>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</si>
  <si>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</si>
  <si>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</si>
  <si>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</si>
  <si>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</si>
  <si>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</si>
  <si>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</si>
  <si>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</si>
  <si>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</si>
  <si>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</si>
  <si>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</si>
  <si>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</si>
  <si>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</si>
  <si>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</si>
  <si>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</si>
  <si>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</si>
  <si>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</si>
  <si>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</si>
  <si>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</si>
  <si>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</si>
  <si>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</si>
  <si>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</si>
  <si>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</si>
  <si>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</si>
  <si>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</si>
  <si>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</si>
  <si>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</si>
  <si>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</si>
  <si>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</si>
  <si>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</si>
  <si>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</si>
  <si>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</si>
  <si>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</si>
  <si>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</si>
  <si>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</si>
  <si>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</si>
  <si>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</si>
  <si>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</si>
  <si>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</si>
  <si>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</si>
  <si>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</si>
  <si>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</si>
  <si>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</si>
  <si>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</si>
  <si>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</si>
  <si>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</si>
  <si>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</si>
  <si>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</si>
  <si>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</si>
  <si>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</si>
  <si>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</si>
  <si>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</si>
  <si>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</si>
  <si>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</si>
  <si>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</si>
  <si>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</si>
  <si>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</si>
  <si>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</si>
  <si>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</si>
  <si>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</si>
  <si>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</si>
  <si>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</si>
  <si>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</si>
  <si>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</si>
  <si>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</si>
  <si>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</si>
  <si>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</si>
  <si>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</si>
  <si>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</si>
  <si>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</si>
  <si>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</si>
  <si>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</si>
  <si>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</si>
  <si>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</si>
  <si>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</si>
  <si>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</si>
  <si>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</si>
  <si>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</si>
  <si>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</si>
  <si>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</si>
  <si>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</si>
  <si>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</si>
  <si>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</si>
  <si>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</si>
  <si>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</si>
  <si>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</si>
  <si>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</si>
  <si>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</si>
  <si>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</si>
  <si>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</si>
  <si>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</si>
  <si>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</si>
  <si>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</si>
  <si>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</si>
  <si>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</si>
  <si>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</si>
  <si>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</si>
  <si>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</si>
  <si>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</si>
  <si>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</si>
  <si>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</si>
  <si>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</si>
  <si>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</si>
  <si>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</si>
  <si>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</si>
  <si>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</si>
  <si>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</si>
  <si>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</si>
  <si>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</si>
  <si>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</si>
  <si>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</si>
  <si>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</si>
  <si>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</si>
  <si>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</si>
  <si>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</si>
  <si>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</si>
  <si>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</si>
  <si>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</si>
  <si>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</si>
  <si>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</si>
  <si>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</si>
  <si>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</si>
  <si>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</si>
  <si>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</si>
  <si>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</si>
  <si>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</si>
  <si>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</si>
  <si>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</si>
  <si>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</si>
  <si>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</si>
  <si>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</si>
  <si>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</si>
  <si>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</si>
  <si>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</si>
  <si>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</si>
  <si>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</si>
  <si>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</si>
  <si>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</si>
  <si>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</si>
  <si>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</si>
  <si>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</si>
  <si>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</si>
  <si>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</si>
  <si>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</si>
  <si>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</si>
  <si>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</si>
  <si>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</si>
  <si>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</si>
  <si>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</si>
  <si>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</si>
  <si>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</si>
  <si>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</si>
  <si>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</si>
  <si>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</si>
  <si>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</si>
  <si>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</si>
  <si>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</si>
  <si>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</si>
  <si>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</si>
  <si>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</si>
  <si>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</si>
  <si>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</si>
  <si>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</si>
  <si>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</si>
  <si>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</si>
  <si>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</si>
  <si>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</si>
  <si>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</si>
  <si>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</si>
  <si>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</si>
  <si>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</si>
  <si>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</si>
  <si>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</si>
  <si>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</si>
  <si>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</si>
  <si>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</si>
  <si>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</si>
  <si>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</si>
  <si>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</si>
  <si>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</si>
  <si>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</si>
  <si>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</si>
  <si>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</si>
  <si>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</si>
  <si>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</si>
  <si>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</si>
  <si>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</si>
  <si>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</si>
  <si>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</si>
  <si>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</si>
  <si>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</si>
  <si>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</si>
  <si>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</si>
  <si>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</si>
  <si>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</si>
  <si>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</si>
  <si>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</si>
  <si>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</si>
  <si>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</si>
  <si>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</si>
  <si>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</si>
  <si>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</si>
  <si>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</si>
  <si>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</si>
  <si>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</si>
  <si>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</si>
  <si>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</si>
  <si>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</si>
  <si>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</si>
  <si>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</si>
  <si>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</si>
  <si>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</si>
  <si>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</si>
  <si>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</si>
  <si>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</si>
  <si>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</si>
  <si>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</si>
  <si>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</si>
  <si>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</si>
  <si>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</si>
  <si>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</si>
  <si>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</si>
  <si>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</si>
  <si>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</si>
  <si>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</si>
  <si>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</si>
  <si>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</si>
  <si>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</si>
  <si>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</si>
  <si>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</si>
  <si>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</si>
  <si>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</si>
  <si>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</si>
  <si>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</si>
  <si>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</si>
  <si>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</si>
  <si>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</si>
  <si>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</si>
  <si>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</si>
  <si>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</si>
  <si>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</si>
  <si>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</si>
  <si>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</si>
  <si>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</si>
  <si>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</si>
  <si>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</si>
  <si>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</si>
  <si>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</si>
  <si>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</si>
  <si>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</si>
  <si>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</si>
  <si>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</si>
  <si>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</si>
  <si>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</si>
  <si>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</si>
  <si>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</si>
  <si>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</si>
  <si>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</si>
  <si>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</si>
  <si>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</si>
  <si>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</si>
  <si>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</si>
  <si>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</si>
  <si>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</si>
  <si>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</si>
  <si>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</si>
  <si>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</si>
  <si>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</si>
  <si>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</si>
  <si>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</si>
  <si>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</si>
  <si>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</si>
  <si>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</si>
  <si>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</si>
  <si>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</si>
  <si>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</si>
  <si>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</si>
  <si>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</si>
  <si>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</si>
  <si>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</si>
  <si>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</si>
  <si>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</si>
  <si>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</si>
  <si>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</si>
  <si>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</si>
  <si>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</si>
  <si>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</si>
  <si>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</si>
  <si>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</si>
  <si>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</si>
  <si>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</si>
  <si>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</si>
  <si>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</si>
  <si>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</si>
  <si>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</si>
  <si>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</si>
  <si>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</si>
  <si>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</si>
  <si>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</si>
  <si>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</si>
  <si>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</si>
  <si>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</si>
  <si>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</si>
  <si>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</si>
  <si>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</si>
  <si>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</si>
  <si>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</si>
  <si>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</si>
  <si>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</si>
  <si>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</si>
  <si>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</si>
  <si>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</si>
  <si>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</si>
  <si>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</si>
  <si>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</si>
  <si>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</si>
  <si>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</si>
  <si>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</si>
  <si>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</si>
  <si>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</si>
  <si>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</si>
  <si>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</si>
  <si>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</si>
  <si>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</si>
  <si>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</si>
  <si>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</si>
  <si>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</si>
  <si>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</si>
  <si>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</si>
  <si>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</si>
  <si>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</si>
  <si>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</si>
  <si>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</si>
  <si>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</si>
  <si>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</si>
  <si>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</si>
  <si>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</si>
  <si>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</si>
  <si>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</si>
  <si>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</si>
  <si>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</si>
  <si>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</si>
  <si>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</si>
  <si>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</si>
  <si>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</si>
  <si>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</si>
  <si>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</si>
  <si>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</si>
  <si>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</si>
  <si>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</si>
  <si>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</si>
  <si>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</si>
  <si>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</si>
  <si>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</si>
  <si>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</si>
  <si>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</si>
  <si>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</si>
  <si>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</si>
  <si>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</si>
  <si>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</si>
  <si>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</si>
  <si>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</si>
  <si>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</si>
  <si>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</si>
  <si>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</si>
  <si>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</si>
  <si>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</si>
  <si>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</si>
  <si>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</si>
  <si>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</si>
  <si>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</si>
  <si>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</si>
  <si>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</si>
  <si>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</si>
  <si>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</si>
  <si>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</si>
  <si>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</si>
  <si>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</si>
  <si>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</si>
  <si>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</si>
  <si>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</si>
  <si>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</si>
  <si>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</si>
  <si>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</si>
  <si>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</si>
  <si>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</si>
  <si>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</si>
  <si>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</si>
  <si>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</si>
  <si>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</si>
  <si>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</si>
  <si>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</si>
  <si>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</si>
  <si>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</si>
  <si>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</si>
  <si>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</si>
  <si>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</si>
  <si>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</si>
  <si>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</si>
  <si>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</si>
  <si>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</si>
  <si>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</si>
  <si>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</si>
  <si>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</si>
  <si>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</si>
  <si>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</si>
  <si>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</si>
  <si>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</si>
  <si>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</si>
  <si>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</si>
  <si>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</si>
  <si>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</si>
  <si>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</si>
  <si>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</si>
  <si>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</si>
  <si>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</si>
  <si>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</si>
  <si>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</si>
  <si>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</si>
  <si>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</si>
  <si>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</si>
  <si>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</si>
  <si>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</si>
  <si>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</si>
  <si>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</si>
  <si>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</si>
  <si>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</si>
  <si>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</si>
  <si>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</si>
  <si>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</si>
  <si>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</si>
  <si>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</si>
  <si>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</si>
  <si>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</si>
  <si>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</si>
  <si>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</si>
  <si>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</si>
  <si>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</si>
  <si>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</si>
  <si>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</si>
  <si>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</si>
  <si>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</si>
  <si>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</si>
  <si>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</si>
  <si>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</si>
  <si>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</si>
  <si>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</si>
  <si>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</si>
  <si>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</si>
  <si>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</si>
  <si>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</si>
  <si>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</si>
  <si>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</si>
  <si>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</si>
  <si>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</si>
  <si>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</si>
  <si>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</si>
  <si>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</si>
  <si>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</si>
  <si>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</si>
  <si>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</si>
  <si>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</si>
  <si>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</si>
  <si>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</si>
  <si>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</si>
  <si>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</si>
  <si>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</si>
  <si>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</si>
  <si>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</si>
  <si>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</si>
  <si>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</si>
  <si>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</si>
  <si>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</si>
  <si>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</si>
  <si>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</si>
  <si>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</si>
  <si>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</si>
  <si>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</si>
  <si>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</si>
  <si>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</si>
  <si>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</si>
  <si>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</si>
  <si>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</si>
  <si>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</si>
  <si>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</si>
  <si>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</si>
  <si>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</si>
  <si>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</si>
  <si>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</si>
  <si>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</si>
  <si>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</si>
  <si>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</si>
  <si>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</si>
  <si>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</si>
  <si>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</si>
  <si>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</si>
  <si>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</si>
  <si>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</si>
  <si>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</si>
  <si>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</si>
  <si>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</si>
  <si>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</si>
  <si>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</si>
  <si>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</si>
  <si>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</si>
  <si>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</si>
  <si>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</si>
  <si>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</si>
  <si>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</si>
  <si>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</si>
  <si>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</si>
  <si>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</si>
  <si>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</si>
  <si>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</si>
  <si>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</si>
  <si>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</si>
  <si>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</si>
  <si>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</si>
  <si>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</si>
  <si>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</si>
  <si>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</si>
  <si>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</si>
  <si>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</si>
  <si>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</si>
  <si>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</si>
  <si>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</si>
  <si>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</si>
  <si>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</si>
  <si>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</si>
  <si>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</si>
  <si>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</si>
  <si>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</si>
  <si>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</si>
  <si>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</si>
  <si>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</si>
  <si>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</si>
  <si>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</si>
  <si>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</si>
  <si>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</si>
  <si>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</si>
  <si>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</si>
  <si>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</si>
  <si>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</si>
  <si>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</si>
  <si>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</si>
  <si>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</si>
  <si>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</si>
  <si>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</si>
  <si>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</si>
  <si>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</si>
  <si>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</si>
  <si>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</si>
  <si>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</si>
  <si>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</si>
  <si>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</si>
  <si>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</si>
  <si>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</si>
  <si>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</si>
  <si>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</si>
  <si>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</si>
  <si>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</si>
  <si>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</si>
  <si>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</si>
  <si>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</si>
  <si>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</si>
  <si>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</si>
  <si>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</si>
  <si>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</si>
  <si>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</si>
  <si>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</si>
  <si>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</si>
  <si>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</si>
  <si>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</si>
  <si>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</si>
  <si>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</si>
  <si>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</si>
  <si>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</si>
  <si>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</si>
  <si>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</si>
  <si>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</si>
  <si>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</si>
  <si>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</si>
  <si>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</si>
  <si>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</si>
  <si>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</si>
  <si>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</si>
  <si>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</si>
  <si>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</si>
  <si>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</si>
  <si>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</si>
  <si>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</si>
  <si>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</si>
  <si>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</si>
  <si>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</si>
  <si>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</si>
  <si>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</si>
  <si>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</si>
  <si>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</si>
  <si>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</si>
  <si>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</si>
  <si>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</si>
  <si>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</si>
  <si>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</si>
  <si>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</si>
  <si>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</si>
  <si>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</si>
  <si>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</si>
  <si>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</si>
  <si>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</si>
  <si>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</si>
  <si>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</si>
  <si>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</si>
  <si>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</si>
  <si>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</si>
  <si>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</si>
  <si>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</si>
  <si>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</si>
  <si>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</si>
  <si>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</si>
  <si>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</si>
  <si>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</si>
  <si>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</si>
  <si>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</si>
  <si>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</si>
  <si>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</si>
  <si>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</si>
  <si>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</si>
  <si>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</si>
  <si>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</si>
  <si>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</si>
  <si>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</si>
  <si>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</si>
  <si>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</si>
  <si>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</si>
  <si>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</si>
  <si>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</si>
  <si>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</si>
  <si>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</si>
  <si>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</si>
  <si>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</si>
  <si>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</si>
  <si>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</si>
  <si>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</si>
  <si>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</si>
  <si>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</si>
  <si>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</si>
  <si>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</si>
  <si>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</si>
  <si>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</si>
  <si>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</si>
  <si>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</si>
  <si>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</si>
  <si>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</si>
  <si>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</si>
  <si>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</si>
  <si>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</si>
  <si>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</si>
  <si>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</si>
  <si>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</si>
  <si>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</si>
  <si>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</si>
  <si>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</si>
  <si>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</si>
  <si>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</si>
  <si>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</si>
  <si>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</si>
  <si>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</si>
  <si>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</si>
  <si>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</si>
  <si>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</si>
  <si>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</si>
  <si>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</si>
  <si>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</si>
  <si>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</si>
  <si>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</si>
  <si>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</si>
  <si>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</si>
  <si>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</si>
  <si>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</si>
  <si>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</si>
  <si>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</si>
  <si>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</si>
  <si>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</si>
  <si>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</si>
  <si>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</si>
  <si>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</si>
  <si>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</si>
  <si>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</si>
  <si>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</si>
  <si>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</si>
  <si>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</si>
  <si>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</si>
  <si>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</si>
  <si>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</si>
  <si>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</si>
  <si>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</si>
  <si>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</si>
  <si>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</si>
  <si>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</si>
  <si>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</si>
  <si>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</si>
  <si>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</si>
  <si>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</si>
  <si>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</si>
  <si>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</si>
  <si>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</si>
  <si>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</si>
  <si>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</si>
  <si>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</si>
  <si>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</si>
  <si>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</si>
  <si>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</si>
  <si>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</si>
  <si>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</si>
  <si>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</si>
  <si>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</si>
  <si>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</si>
  <si>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</si>
  <si>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</si>
  <si>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</si>
  <si>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</si>
  <si>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</si>
  <si>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</si>
  <si>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</si>
  <si>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</si>
  <si>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</si>
  <si>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</si>
  <si>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</si>
  <si>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</si>
  <si>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</si>
  <si>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</si>
  <si>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</si>
  <si>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</si>
  <si>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</si>
  <si>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</si>
  <si>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</si>
  <si>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</si>
  <si>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</si>
  <si>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</si>
  <si>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</si>
  <si>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</si>
  <si>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</si>
  <si>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</si>
  <si>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</si>
  <si>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</si>
  <si>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</si>
  <si>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</si>
  <si>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</si>
  <si>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</si>
  <si>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</si>
  <si>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</si>
  <si>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</si>
  <si>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</si>
  <si>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</si>
  <si>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</si>
  <si>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</si>
  <si>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</si>
  <si>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</si>
  <si>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</si>
  <si>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</si>
  <si>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</si>
  <si>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</si>
  <si>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</si>
  <si>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</si>
  <si>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</si>
  <si>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</si>
  <si>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</si>
  <si>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</si>
  <si>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</si>
  <si>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</si>
  <si>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</si>
  <si>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</si>
  <si>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</si>
  <si>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</si>
  <si>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</si>
  <si>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</si>
  <si>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</si>
  <si>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</si>
  <si>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</si>
  <si>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</si>
  <si>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</si>
  <si>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</si>
  <si>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</si>
  <si>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</si>
  <si>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</si>
  <si>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</si>
  <si>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</si>
  <si>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</si>
  <si>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</si>
  <si>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</si>
  <si>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</si>
  <si>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</si>
  <si>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</si>
  <si>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</si>
  <si>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</si>
  <si>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</si>
  <si>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</si>
  <si>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</si>
  <si>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</si>
  <si>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</si>
  <si>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</si>
  <si>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</si>
  <si>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</si>
  <si>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</si>
  <si>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</si>
  <si>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</si>
  <si>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</si>
  <si>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</si>
  <si>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</si>
  <si>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</si>
  <si>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</si>
  <si>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</si>
  <si>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</si>
  <si>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</si>
  <si>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</si>
  <si>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</si>
  <si>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</si>
  <si>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</si>
  <si>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</si>
  <si>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</si>
  <si>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</si>
  <si>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</si>
  <si>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</si>
  <si>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</si>
  <si>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</si>
  <si>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</si>
  <si>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</si>
  <si>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</si>
  <si>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</si>
  <si>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</si>
  <si>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</si>
  <si>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</si>
  <si>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</si>
  <si>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</si>
  <si>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</si>
  <si>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</si>
  <si>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</si>
  <si>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</si>
  <si>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</si>
  <si>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</si>
  <si>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</si>
  <si>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</si>
  <si>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</si>
  <si>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</si>
  <si>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</si>
  <si>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</si>
  <si>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</si>
  <si>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</si>
  <si>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</si>
  <si>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</si>
  <si>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</si>
  <si>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</si>
  <si>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</si>
  <si>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</si>
  <si>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</si>
  <si>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</si>
  <si>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</si>
  <si>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</si>
  <si>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</si>
  <si>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</si>
  <si>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</si>
  <si>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</si>
  <si>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</si>
  <si>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</si>
  <si>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</si>
  <si>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</si>
  <si>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</si>
  <si>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</si>
  <si>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</si>
  <si>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</si>
  <si>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</si>
  <si>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</si>
  <si>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</si>
  <si>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</si>
  <si>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</si>
  <si>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</si>
  <si>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</si>
  <si>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</si>
  <si>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</si>
  <si>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</si>
  <si>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</si>
  <si>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</si>
  <si>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</si>
  <si>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</si>
  <si>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</si>
  <si>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</si>
  <si>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</si>
  <si>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</si>
  <si>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</si>
  <si>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</si>
  <si>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</si>
  <si>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</si>
  <si>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</si>
  <si>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</si>
  <si>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</si>
  <si>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</si>
  <si>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</si>
  <si>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</si>
  <si>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</si>
  <si>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</si>
  <si>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</si>
  <si>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</si>
  <si>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</si>
  <si>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</si>
  <si>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</si>
  <si>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</si>
  <si>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</si>
  <si>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</si>
  <si>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</si>
  <si>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</si>
  <si>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</si>
  <si>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</si>
  <si>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</si>
  <si>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</si>
  <si>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</si>
  <si>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</si>
  <si>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</si>
  <si>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</si>
  <si>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</si>
  <si>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</si>
  <si>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</si>
  <si>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</si>
  <si>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</si>
  <si>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</si>
  <si>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</si>
  <si>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</si>
  <si>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</si>
  <si>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</si>
  <si>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</si>
  <si>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</si>
  <si>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</si>
  <si>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</si>
  <si>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</si>
  <si>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</si>
  <si>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</si>
  <si>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</si>
  <si>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</si>
  <si>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</si>
  <si>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</si>
  <si>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</si>
  <si>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</si>
  <si>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</si>
  <si>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</si>
  <si>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</si>
  <si>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</si>
  <si>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</si>
  <si>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</si>
  <si>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</si>
  <si>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</si>
  <si>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</si>
  <si>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</si>
  <si>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</si>
  <si>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</si>
  <si>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</si>
  <si>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</si>
  <si>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</si>
  <si>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</si>
  <si>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</si>
  <si>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</si>
  <si>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</si>
  <si>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</si>
  <si>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</si>
  <si>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</si>
  <si>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</si>
  <si>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</si>
  <si>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</si>
  <si>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</si>
  <si>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</si>
  <si>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</si>
  <si>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</si>
  <si>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</si>
  <si>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</si>
  <si>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</si>
  <si>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</si>
  <si>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</si>
  <si>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</si>
  <si>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</si>
  <si>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</si>
  <si>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</si>
  <si>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</si>
  <si>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</si>
  <si>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</si>
  <si>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</si>
  <si>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</si>
  <si>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</si>
  <si>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</si>
  <si>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</si>
  <si>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</si>
  <si>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</si>
  <si>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</si>
  <si>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</si>
  <si>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</si>
  <si>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</si>
  <si>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</si>
  <si>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</si>
  <si>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</si>
  <si>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</si>
  <si>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</si>
  <si>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</si>
  <si>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</si>
  <si>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</si>
  <si>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</si>
  <si>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</si>
  <si>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</si>
  <si>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</si>
  <si>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</si>
  <si>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</si>
  <si>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</si>
  <si>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</si>
  <si>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</si>
  <si>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</si>
  <si>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</si>
  <si>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</si>
  <si>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</si>
  <si>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</si>
  <si>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</si>
  <si>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</si>
  <si>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</si>
  <si>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</si>
  <si>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</si>
  <si>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</si>
  <si>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</si>
  <si>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</si>
  <si>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</si>
  <si>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</si>
  <si>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</si>
  <si>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</si>
  <si>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</si>
  <si>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</si>
  <si>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</si>
  <si>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</si>
  <si>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</si>
  <si>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</si>
  <si>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</si>
  <si>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</si>
  <si>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</si>
  <si>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</si>
  <si>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</si>
  <si>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</si>
  <si>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</si>
  <si>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</si>
  <si>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</si>
  <si>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</si>
  <si>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</si>
  <si>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</si>
  <si>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</si>
  <si>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</si>
  <si>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</si>
  <si>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</si>
  <si>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</si>
  <si>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</si>
  <si>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</si>
  <si>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</si>
  <si>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</si>
  <si>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</si>
  <si>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</si>
  <si>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</si>
  <si>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</si>
  <si>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</si>
  <si>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</si>
  <si>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</si>
  <si>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</si>
  <si>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</si>
  <si>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</si>
  <si>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</si>
  <si>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</si>
  <si>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</si>
  <si>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</si>
  <si>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</si>
  <si>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</si>
  <si>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</si>
  <si>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</si>
  <si>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</si>
  <si>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</si>
  <si>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</si>
  <si>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</si>
  <si>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</si>
  <si>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</si>
  <si>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</si>
  <si>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</si>
  <si>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</si>
  <si>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</si>
  <si>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</si>
  <si>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</si>
  <si>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</si>
  <si>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</si>
  <si>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</si>
  <si>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</si>
  <si>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</si>
  <si>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</si>
  <si>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</si>
  <si>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</si>
  <si>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</si>
  <si>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</si>
  <si>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</si>
  <si>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</si>
  <si>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</si>
  <si>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</si>
  <si>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</si>
  <si>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</si>
  <si>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</si>
  <si>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</si>
  <si>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</si>
  <si>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</si>
  <si>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</si>
  <si>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</si>
  <si>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</si>
  <si>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</si>
  <si>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</si>
  <si>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</si>
  <si>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</si>
  <si>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</si>
  <si>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</si>
  <si>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</si>
  <si>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</si>
  <si>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</si>
  <si>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</si>
  <si>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</si>
  <si>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</si>
  <si>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</si>
  <si>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</si>
  <si>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</si>
  <si>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</si>
  <si>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</si>
  <si>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</si>
  <si>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</si>
  <si>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</si>
  <si>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</si>
  <si>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</si>
  <si>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</si>
  <si>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</si>
  <si>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</si>
  <si>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</si>
  <si>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</si>
  <si>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</si>
  <si>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</si>
  <si>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</si>
  <si>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</si>
  <si>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</si>
  <si>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</si>
  <si>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</si>
  <si>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</si>
  <si>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</si>
  <si>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</si>
  <si>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</si>
  <si>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</si>
  <si>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</si>
  <si>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</si>
  <si>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</si>
  <si>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</si>
  <si>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</si>
  <si>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</si>
  <si>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</si>
  <si>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</si>
  <si>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</si>
  <si>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</si>
  <si>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</si>
  <si>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</si>
  <si>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</si>
  <si>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</si>
  <si>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</si>
  <si>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</si>
  <si>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</si>
  <si>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</si>
  <si>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</si>
  <si>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</si>
  <si>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</si>
  <si>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</si>
  <si>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</si>
  <si>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</si>
  <si>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</si>
  <si>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</si>
  <si>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</si>
  <si>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</si>
  <si>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</si>
  <si>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</si>
  <si>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</si>
  <si>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</si>
  <si>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</si>
  <si>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</si>
  <si>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</si>
  <si>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</si>
  <si>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</si>
  <si>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</si>
  <si>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</si>
  <si>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</si>
  <si>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</si>
  <si>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</si>
  <si>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</si>
  <si>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</si>
  <si>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</si>
  <si>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</si>
  <si>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</si>
  <si>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</si>
  <si>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</si>
  <si>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</si>
  <si>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</si>
  <si>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</si>
  <si>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</si>
  <si>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</si>
  <si>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</si>
  <si>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</si>
  <si>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</si>
  <si>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</si>
  <si>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</si>
  <si>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</si>
  <si>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</si>
  <si>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</si>
  <si>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</si>
  <si>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</si>
  <si>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</si>
  <si>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</si>
  <si>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</si>
  <si>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</si>
  <si>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</si>
  <si>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</si>
  <si>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</si>
  <si>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</si>
  <si>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</si>
  <si>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</si>
  <si>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</si>
  <si>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</si>
  <si>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</si>
  <si>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</si>
  <si>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</si>
  <si>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</si>
  <si>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</si>
  <si>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</si>
  <si>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</si>
  <si>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</si>
  <si>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</si>
  <si>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</si>
  <si>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</si>
  <si>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</si>
  <si>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</si>
  <si>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</si>
  <si>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</si>
  <si>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</si>
  <si>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</si>
  <si>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</si>
  <si>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</si>
  <si>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</si>
  <si>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</si>
  <si>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</si>
  <si>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</si>
  <si>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</si>
  <si>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</si>
  <si>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</si>
  <si>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</si>
  <si>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</si>
  <si>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</si>
  <si>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</si>
  <si>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</si>
  <si>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</si>
  <si>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</si>
  <si>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</si>
  <si>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</si>
  <si>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</si>
  <si>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</si>
  <si>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</si>
  <si>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</si>
  <si>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</si>
  <si>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</si>
  <si>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</si>
  <si>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</si>
  <si>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</si>
  <si>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</si>
  <si>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</si>
  <si>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</si>
  <si>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</si>
  <si>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</si>
  <si>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</si>
  <si>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</si>
  <si>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</si>
  <si>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</si>
  <si>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</si>
  <si>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</si>
  <si>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</si>
  <si>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</si>
  <si>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</si>
  <si>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</si>
  <si>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</si>
  <si>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</si>
  <si>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</si>
  <si>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</si>
  <si>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</si>
  <si>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</si>
  <si>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</si>
  <si>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</si>
  <si>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</si>
  <si>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</si>
  <si>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</si>
  <si>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</si>
  <si>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</si>
  <si>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</si>
  <si>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</si>
  <si>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</si>
  <si>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</si>
  <si>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</si>
  <si>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</si>
  <si>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</si>
  <si>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</si>
  <si>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</si>
  <si>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</si>
  <si>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</si>
  <si>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</si>
  <si>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</si>
  <si>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</si>
  <si>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</si>
  <si>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</si>
  <si>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</si>
  <si>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</si>
  <si>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</si>
  <si>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</si>
  <si>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</si>
  <si>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</si>
  <si>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</si>
  <si>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</si>
  <si>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</si>
  <si>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</si>
  <si>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</si>
  <si>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</si>
  <si>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</si>
  <si>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</si>
  <si>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</si>
  <si>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</si>
  <si>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</si>
  <si>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</si>
  <si>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</si>
  <si>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</si>
  <si>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</si>
  <si>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</si>
  <si>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</si>
  <si>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</si>
  <si>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</si>
  <si>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</si>
  <si>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</si>
  <si>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</si>
  <si>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</si>
  <si>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</si>
  <si>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</si>
  <si>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</si>
  <si>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</si>
  <si>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</si>
  <si>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</si>
  <si>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</si>
  <si>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</si>
  <si>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</si>
  <si>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</si>
  <si>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</si>
  <si>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</si>
  <si>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</si>
  <si>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</si>
  <si>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</si>
  <si>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</si>
  <si>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</si>
  <si>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</si>
  <si>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</si>
  <si>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</si>
  <si>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</si>
  <si>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</si>
  <si>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</si>
  <si>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</si>
  <si>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</si>
  <si>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</si>
  <si>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</si>
  <si>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</si>
  <si>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</si>
  <si>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</si>
  <si>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</si>
  <si>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</si>
  <si>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</si>
  <si>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</si>
  <si>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</si>
  <si>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</si>
  <si>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</si>
  <si>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</si>
  <si>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</si>
  <si>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</si>
  <si>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</si>
  <si>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</si>
  <si>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</si>
  <si>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</si>
  <si>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</si>
  <si>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</si>
  <si>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</si>
  <si>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</si>
  <si>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</si>
  <si>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</si>
  <si>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</si>
  <si>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</si>
  <si>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</si>
  <si>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</si>
  <si>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</si>
  <si>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</si>
  <si>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</si>
  <si>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</si>
  <si>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</si>
  <si>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</si>
  <si>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</si>
  <si>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</si>
  <si>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</si>
  <si>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</si>
  <si>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</si>
  <si>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</si>
  <si>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</si>
  <si>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</si>
  <si>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</si>
  <si>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</si>
  <si>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</si>
  <si>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</si>
  <si>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</si>
  <si>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</si>
  <si>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</si>
  <si>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</si>
  <si>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</si>
  <si>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</si>
  <si>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</si>
  <si>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</si>
  <si>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</si>
  <si>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</si>
  <si>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</si>
  <si>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</si>
  <si>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</si>
  <si>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</si>
  <si>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</si>
  <si>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</si>
  <si>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</si>
  <si>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</si>
  <si>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</si>
  <si>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</si>
  <si>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</si>
  <si>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</si>
  <si>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</si>
  <si>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</si>
  <si>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</si>
  <si>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</si>
  <si>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</si>
  <si>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</si>
  <si>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</si>
  <si>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</si>
  <si>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</si>
  <si>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</si>
  <si>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</si>
  <si>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</si>
  <si>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</si>
  <si>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</si>
  <si>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</si>
  <si>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</si>
  <si>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</si>
  <si>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</si>
  <si>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</si>
  <si>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</si>
  <si>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</si>
  <si>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</si>
  <si>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</si>
  <si>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</si>
  <si>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</si>
  <si>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</si>
  <si>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</si>
  <si>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</si>
  <si>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</si>
  <si>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</si>
  <si>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</si>
  <si>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</si>
  <si>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</si>
  <si>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</si>
  <si>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</si>
  <si>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</si>
  <si>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</si>
  <si>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</si>
  <si>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</si>
  <si>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</si>
  <si>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</si>
  <si>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</si>
  <si>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</si>
  <si>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</si>
  <si>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</si>
  <si>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</si>
  <si>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</si>
  <si>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</si>
  <si>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</si>
  <si>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</si>
  <si>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</si>
  <si>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</si>
  <si>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</si>
  <si>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</si>
  <si>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</si>
  <si>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</si>
  <si>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</si>
  <si>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</si>
  <si>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</si>
  <si>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</si>
  <si>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</si>
  <si>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</si>
  <si>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</si>
  <si>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</si>
  <si>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</si>
  <si>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</si>
  <si>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</si>
  <si>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</si>
  <si>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</si>
  <si>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</si>
  <si>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</si>
  <si>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</si>
  <si>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</si>
  <si>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</si>
  <si>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</si>
  <si>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</si>
  <si>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</si>
  <si>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</si>
  <si>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</si>
  <si>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</si>
  <si>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</si>
  <si>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</si>
  <si>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</si>
  <si>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</si>
  <si>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</si>
  <si>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</si>
  <si>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</si>
  <si>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</si>
  <si>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</si>
  <si>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</si>
  <si>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</si>
  <si>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</si>
  <si>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</si>
  <si>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</si>
  <si>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</si>
  <si>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</si>
  <si>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</si>
  <si>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</si>
  <si>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</si>
  <si>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</si>
  <si>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</si>
  <si>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</si>
  <si>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</si>
  <si>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</si>
  <si>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</si>
  <si>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</si>
  <si>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</si>
  <si>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</si>
  <si>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</si>
  <si>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</si>
  <si>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</si>
  <si>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</si>
  <si>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</si>
  <si>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</si>
  <si>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</si>
  <si>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</si>
  <si>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</si>
  <si>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</si>
  <si>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</si>
  <si>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</si>
  <si>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</si>
  <si>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</si>
  <si>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</si>
  <si>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</si>
  <si>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</si>
  <si>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</si>
  <si>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</si>
  <si>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</si>
  <si>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</si>
  <si>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</si>
  <si>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</si>
  <si>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</si>
  <si>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</si>
  <si>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</si>
  <si>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</si>
  <si>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</si>
  <si>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</si>
  <si>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</si>
  <si>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</si>
  <si>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</si>
  <si>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</si>
  <si>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</si>
  <si>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</si>
  <si>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</si>
  <si>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</si>
  <si>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</si>
  <si>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</si>
  <si>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</si>
  <si>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</si>
  <si>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</si>
  <si>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</si>
  <si>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</si>
  <si>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</si>
  <si>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</si>
  <si>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</si>
  <si>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</si>
  <si>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</si>
  <si>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</si>
  <si>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</si>
  <si>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</si>
  <si>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</si>
  <si>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</si>
  <si>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</si>
  <si>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</si>
  <si>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</si>
  <si>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</si>
  <si>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</si>
  <si>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</si>
  <si>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</si>
  <si>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</si>
  <si>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</si>
  <si>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</si>
  <si>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</si>
  <si>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</si>
  <si>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</si>
  <si>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</si>
  <si>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</si>
  <si>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</si>
  <si>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</si>
  <si>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</si>
  <si>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</si>
  <si>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</si>
  <si>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</si>
  <si>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</si>
  <si>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</si>
  <si>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</si>
  <si>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</si>
  <si>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</si>
  <si>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</si>
  <si>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</si>
  <si>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</si>
  <si>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</si>
  <si>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</si>
  <si>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</si>
  <si>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</si>
  <si>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</si>
  <si>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</si>
  <si>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</si>
  <si>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</si>
  <si>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</si>
  <si>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</si>
  <si>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</si>
  <si>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</si>
  <si>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</si>
  <si>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</si>
  <si>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</si>
  <si>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</si>
  <si>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</si>
  <si>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</si>
  <si>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</si>
  <si>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</si>
  <si>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</si>
  <si>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</si>
  <si>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</si>
  <si>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</si>
  <si>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</si>
  <si>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</si>
  <si>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</si>
  <si>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</si>
  <si>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</si>
  <si>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</si>
  <si>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</si>
  <si>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</si>
  <si>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</si>
  <si>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</si>
  <si>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</si>
  <si>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</si>
  <si>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</si>
  <si>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</si>
  <si>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</si>
  <si>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</si>
  <si>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</si>
  <si>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</si>
  <si>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</si>
  <si>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</si>
  <si>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</si>
  <si>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</si>
  <si>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</si>
  <si>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</si>
  <si>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</si>
  <si>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</si>
  <si>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</si>
  <si>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</si>
  <si>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</si>
  <si>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</si>
  <si>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</si>
  <si>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</si>
  <si>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</si>
  <si>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</si>
  <si>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</si>
  <si>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</si>
  <si>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</si>
  <si>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</si>
  <si>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</si>
  <si>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</si>
  <si>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</si>
  <si>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</si>
  <si>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</si>
  <si>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</si>
  <si>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</si>
  <si>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</si>
  <si>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</si>
  <si>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</si>
  <si>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</si>
  <si>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</si>
  <si>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</si>
  <si>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</si>
  <si>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</si>
  <si>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</si>
  <si>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</si>
  <si>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</si>
  <si>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</si>
  <si>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</si>
  <si>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</si>
  <si>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</si>
  <si>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</si>
  <si>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</si>
  <si>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</si>
  <si>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</si>
  <si>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</si>
  <si>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</si>
  <si>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</si>
  <si>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</si>
  <si>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</si>
  <si>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</si>
  <si>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</si>
  <si>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</si>
  <si>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</si>
  <si>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</si>
  <si>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</si>
  <si>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</si>
  <si>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</si>
  <si>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</si>
  <si>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</si>
  <si>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</si>
  <si>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</si>
  <si>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</si>
  <si>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</si>
  <si>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</si>
  <si>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</si>
  <si>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</si>
  <si>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</si>
  <si>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</si>
  <si>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</si>
  <si>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</si>
  <si>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</si>
  <si>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</si>
  <si>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</si>
  <si>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</si>
  <si>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</si>
  <si>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</si>
  <si>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</si>
  <si>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</si>
  <si>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</si>
  <si>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</si>
  <si>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</si>
  <si>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</si>
  <si>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</si>
  <si>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</si>
  <si>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</si>
  <si>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</si>
  <si>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</si>
  <si>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</si>
  <si>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</si>
  <si>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</si>
  <si>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</si>
  <si>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</si>
  <si>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</si>
  <si>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</si>
  <si>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</si>
  <si>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</si>
  <si>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</si>
  <si>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</si>
  <si>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</si>
  <si>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</si>
  <si>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</si>
  <si>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</si>
  <si>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</si>
  <si>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</si>
  <si>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</si>
  <si>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</si>
  <si>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</si>
  <si>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</si>
  <si>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</si>
  <si>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</si>
  <si>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</si>
  <si>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</si>
  <si>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</si>
  <si>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</si>
  <si>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</si>
  <si>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</si>
  <si>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</si>
  <si>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</si>
  <si>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</si>
  <si>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</si>
  <si>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</si>
  <si>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</si>
  <si>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</si>
  <si>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</si>
  <si>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</si>
  <si>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</si>
  <si>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</si>
  <si>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</si>
  <si>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</si>
  <si>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</si>
  <si>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</si>
  <si>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</si>
  <si>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</si>
  <si>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</si>
  <si>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</si>
  <si>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</si>
  <si>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</si>
  <si>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</si>
  <si>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</si>
  <si>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</si>
  <si>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</si>
  <si>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</si>
  <si>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</si>
  <si>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</si>
  <si>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</si>
  <si>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</si>
  <si>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</si>
  <si>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</si>
  <si>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</si>
  <si>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</si>
  <si>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</si>
  <si>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</si>
  <si>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</si>
  <si>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</si>
  <si>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</si>
  <si>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</si>
  <si>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</si>
  <si>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</si>
  <si>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</si>
  <si>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</si>
  <si>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</si>
  <si>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</si>
  <si>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</si>
  <si>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</si>
  <si>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</si>
  <si>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</si>
  <si>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</si>
  <si>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</si>
  <si>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</si>
  <si>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</si>
  <si>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</si>
  <si>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</si>
  <si>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</si>
  <si>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</si>
  <si>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</si>
  <si>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</si>
  <si>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</si>
  <si>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</si>
  <si>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</si>
  <si>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</si>
  <si>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</si>
  <si>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</si>
  <si>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</si>
  <si>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</si>
  <si>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</si>
  <si>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</si>
  <si>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</si>
  <si>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</si>
  <si>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</si>
  <si>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</si>
  <si>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</si>
  <si>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</si>
  <si>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</si>
  <si>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</si>
  <si>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</si>
  <si>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</si>
  <si>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</si>
  <si>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</si>
  <si>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</si>
  <si>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</si>
  <si>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</si>
  <si>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</si>
  <si>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</si>
  <si>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</si>
  <si>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</si>
  <si>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</si>
  <si>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</si>
  <si>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</si>
  <si>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</si>
  <si>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</si>
  <si>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</si>
  <si>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</si>
  <si>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</si>
  <si>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</si>
  <si>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</si>
  <si>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</si>
  <si>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</si>
  <si>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</si>
  <si>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</si>
  <si>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</si>
  <si>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</si>
  <si>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</si>
  <si>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</si>
  <si>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</si>
  <si>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</si>
  <si>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</si>
  <si>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</si>
  <si>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</si>
  <si>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</si>
  <si>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</si>
  <si>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</si>
  <si>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</si>
  <si>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</si>
  <si>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</si>
  <si>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</si>
  <si>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</si>
  <si>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</si>
  <si>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</si>
  <si>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</si>
  <si>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</si>
  <si>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</si>
  <si>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</si>
  <si>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</si>
  <si>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</si>
  <si>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</si>
  <si>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</si>
  <si>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</si>
  <si>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</si>
  <si>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</si>
  <si>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</si>
  <si>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</si>
  <si>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</si>
  <si>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</si>
  <si>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</si>
  <si>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</si>
  <si>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</si>
  <si>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</si>
  <si>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</si>
  <si>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</si>
  <si>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</si>
  <si>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</si>
  <si>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</si>
  <si>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</si>
  <si>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</si>
  <si>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</si>
  <si>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</si>
  <si>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</si>
  <si>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</si>
  <si>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</si>
  <si>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</si>
  <si>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</si>
  <si>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</si>
  <si>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</si>
  <si>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</si>
  <si>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</si>
  <si>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</si>
  <si>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</si>
  <si>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</si>
  <si>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</si>
  <si>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</si>
  <si>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</si>
  <si>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</si>
  <si>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</si>
  <si>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</si>
  <si>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</si>
  <si>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</si>
  <si>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</si>
  <si>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</si>
  <si>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</si>
  <si>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</si>
  <si>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</si>
  <si>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</si>
  <si>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</si>
  <si>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</si>
  <si>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</si>
  <si>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</si>
  <si>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</si>
  <si>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</si>
  <si>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</si>
  <si>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</si>
  <si>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</si>
  <si>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</si>
  <si>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</si>
  <si>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</si>
  <si>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</si>
  <si>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</si>
  <si>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</si>
  <si>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</si>
  <si>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</si>
  <si>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</si>
  <si>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</si>
  <si>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</si>
  <si>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</si>
  <si>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</si>
  <si>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</si>
  <si>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</si>
  <si>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</si>
  <si>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</si>
  <si>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</si>
  <si>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</si>
  <si>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</si>
  <si>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</si>
  <si>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</si>
  <si>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</si>
  <si>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</si>
  <si>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</si>
  <si>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</si>
  <si>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</si>
  <si>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</si>
  <si>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</si>
  <si>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</si>
  <si>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</si>
  <si>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</si>
  <si>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</si>
  <si>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</si>
  <si>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</si>
  <si>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</si>
  <si>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</si>
  <si>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</si>
  <si>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</si>
  <si>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</si>
  <si>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</si>
  <si>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</si>
  <si>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</si>
  <si>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</si>
  <si>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</si>
  <si>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</si>
  <si>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</si>
  <si>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</si>
  <si>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</si>
  <si>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</si>
  <si>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</si>
  <si>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</si>
  <si>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</si>
  <si>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</si>
  <si>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</si>
  <si>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</si>
  <si>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</si>
  <si>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</si>
  <si>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</si>
  <si>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</si>
  <si>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</si>
  <si>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</si>
  <si>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</si>
  <si>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</si>
  <si>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</si>
  <si>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</si>
  <si>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</si>
  <si>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</si>
  <si>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</si>
  <si>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</si>
  <si>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</si>
  <si>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</si>
  <si>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</si>
  <si>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</si>
  <si>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</si>
  <si>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</si>
  <si>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</si>
  <si>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</si>
  <si>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</si>
  <si>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</si>
  <si>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</si>
  <si>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</si>
  <si>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</si>
  <si>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</si>
  <si>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</si>
  <si>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</si>
  <si>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</si>
  <si>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</si>
  <si>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</si>
  <si>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</si>
  <si>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</si>
  <si>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</si>
  <si>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</si>
  <si>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</si>
  <si>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</si>
  <si>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</si>
  <si>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</si>
  <si>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</si>
  <si>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</si>
  <si>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</si>
  <si>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</si>
  <si>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</si>
  <si>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</si>
  <si>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</si>
  <si>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</si>
  <si>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</si>
  <si>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</si>
  <si>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</si>
  <si>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</si>
  <si>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</si>
  <si>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</si>
  <si>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</si>
  <si>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</si>
  <si>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</si>
  <si>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</si>
  <si>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</si>
  <si>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</si>
  <si>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</si>
  <si>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</si>
  <si>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</si>
  <si>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</si>
  <si>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</si>
  <si>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</si>
  <si>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</si>
  <si>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</si>
  <si>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</si>
  <si>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</si>
  <si>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</si>
  <si>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</si>
  <si>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</si>
  <si>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</si>
  <si>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</si>
  <si>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</si>
  <si>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</si>
  <si>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</si>
  <si>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</si>
  <si>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</si>
  <si>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</si>
  <si>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</si>
  <si>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</si>
  <si>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</si>
  <si>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</si>
  <si>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</si>
  <si>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</si>
  <si>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</si>
  <si>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</si>
  <si>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</si>
  <si>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</si>
  <si>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</si>
  <si>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</si>
  <si>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</si>
  <si>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</si>
  <si>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</si>
  <si>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</si>
  <si>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</si>
  <si>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</si>
  <si>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</si>
  <si>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</si>
  <si>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</si>
  <si>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</si>
  <si>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</si>
  <si>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</si>
  <si>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</si>
  <si>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</si>
  <si>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</si>
  <si>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</si>
  <si>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</si>
  <si>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</si>
  <si>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</si>
  <si>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</si>
  <si>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</si>
  <si>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</si>
  <si>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</si>
  <si>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</si>
  <si>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</si>
  <si>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</si>
  <si>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</si>
  <si>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</si>
  <si>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</si>
  <si>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</si>
  <si>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</si>
  <si>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</si>
  <si>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</si>
  <si>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</si>
  <si>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</si>
  <si>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</si>
  <si>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</si>
  <si>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</si>
  <si>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</si>
  <si>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</si>
  <si>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</si>
  <si>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</si>
  <si>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</si>
  <si>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</si>
  <si>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</si>
  <si>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</si>
  <si>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</si>
  <si>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</si>
  <si>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</si>
  <si>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</si>
  <si>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</si>
  <si>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</si>
  <si>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</si>
  <si>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</si>
  <si>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</si>
  <si>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</si>
  <si>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</si>
  <si>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</si>
  <si>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</si>
  <si>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</si>
  <si>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</si>
  <si>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</si>
  <si>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</si>
  <si>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</si>
  <si>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</si>
  <si>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</si>
  <si>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</si>
  <si>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</si>
  <si>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</si>
  <si>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</si>
  <si>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</si>
  <si>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</si>
  <si>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</si>
  <si>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</si>
  <si>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</si>
  <si>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</si>
  <si>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</si>
  <si>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</si>
  <si>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</si>
  <si>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</si>
  <si>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</si>
  <si>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</si>
  <si>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</si>
  <si>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</si>
  <si>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</si>
  <si>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</si>
  <si>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</si>
  <si>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</si>
  <si>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</si>
  <si>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</si>
  <si>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</si>
  <si>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</si>
  <si>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</si>
  <si>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</si>
  <si>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</si>
  <si>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</si>
  <si>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</si>
  <si>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</si>
  <si>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</si>
  <si>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</si>
  <si>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</si>
  <si>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</si>
  <si>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</si>
  <si>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</si>
  <si>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</si>
  <si>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</si>
  <si>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</si>
  <si>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</si>
  <si>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</si>
  <si>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</si>
  <si>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</si>
  <si>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</si>
  <si>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</si>
  <si>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</si>
  <si>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</si>
  <si>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</si>
  <si>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</si>
  <si>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</si>
  <si>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</si>
  <si>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</si>
  <si>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</si>
  <si>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</si>
  <si>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</si>
  <si>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</si>
  <si>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</si>
  <si>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</si>
  <si>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</si>
  <si>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</si>
  <si>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</si>
  <si>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</si>
  <si>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</si>
  <si>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</si>
  <si>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</si>
  <si>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</si>
  <si>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</si>
  <si>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</si>
  <si>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</si>
  <si>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</si>
  <si>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</si>
  <si>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</si>
  <si>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</si>
  <si>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</si>
  <si>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</si>
  <si>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</si>
  <si>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</si>
  <si>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</si>
  <si>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</si>
  <si>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</si>
  <si>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</si>
  <si>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</si>
  <si>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</si>
  <si>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</si>
  <si>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</si>
  <si>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</si>
  <si>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</si>
  <si>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</si>
  <si>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</si>
  <si>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</si>
  <si>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</si>
  <si>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</si>
  <si>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</si>
  <si>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</si>
  <si>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</si>
  <si>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</si>
  <si>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</si>
  <si>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</si>
  <si>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</si>
  <si>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</si>
  <si>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</si>
  <si>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</si>
  <si>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</si>
  <si>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</si>
  <si>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</si>
  <si>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</si>
  <si>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</si>
  <si>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</si>
  <si>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</si>
  <si>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</si>
  <si>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</si>
  <si>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</si>
  <si>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</si>
  <si>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</si>
  <si>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</si>
  <si>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</si>
  <si>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</si>
  <si>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</si>
  <si>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</si>
  <si>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</si>
  <si>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</si>
  <si>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</si>
  <si>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</si>
  <si>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</si>
  <si>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</si>
  <si>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</si>
  <si>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</si>
  <si>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</si>
  <si>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</si>
  <si>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</si>
  <si>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</si>
  <si>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</si>
  <si>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</si>
  <si>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</si>
  <si>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</si>
  <si>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</si>
  <si>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</si>
  <si>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</si>
  <si>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</si>
  <si>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</si>
  <si>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</si>
  <si>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</si>
  <si>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</si>
  <si>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</si>
  <si>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</si>
  <si>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</si>
  <si>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</si>
  <si>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</si>
  <si>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</si>
  <si>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</si>
  <si>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</si>
  <si>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</si>
  <si>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</si>
  <si>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</si>
  <si>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</si>
  <si>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</si>
  <si>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</si>
  <si>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</si>
  <si>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</si>
  <si>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</si>
  <si>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</si>
  <si>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</si>
  <si>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</si>
  <si>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</si>
  <si>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</si>
  <si>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</si>
  <si>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</si>
  <si>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</si>
  <si>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</si>
  <si>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</si>
  <si>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</si>
  <si>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</si>
  <si>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</si>
  <si>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</si>
  <si>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</si>
  <si>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</si>
  <si>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</si>
  <si>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</si>
  <si>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</si>
  <si>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</si>
  <si>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</si>
  <si>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</si>
  <si>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</si>
  <si>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</si>
  <si>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</si>
  <si>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</si>
  <si>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</si>
  <si>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</si>
  <si>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</si>
  <si>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</si>
  <si>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</si>
  <si>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</si>
  <si>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</si>
  <si>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</si>
  <si>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</si>
  <si>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</si>
  <si>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</si>
  <si>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</si>
  <si>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</si>
  <si>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</si>
  <si>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</si>
  <si>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</si>
  <si>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</si>
  <si>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</si>
  <si>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</si>
  <si>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</si>
  <si>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</si>
  <si>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</si>
  <si>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</si>
  <si>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</si>
  <si>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</si>
  <si>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</si>
  <si>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</si>
  <si>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</si>
  <si>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</si>
  <si>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</si>
  <si>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</si>
  <si>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</si>
  <si>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</si>
  <si>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</si>
  <si>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</si>
  <si>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</si>
  <si>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</si>
  <si>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</si>
  <si>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</si>
  <si>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</si>
  <si>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</si>
  <si>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</si>
  <si>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</si>
  <si>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</si>
  <si>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</si>
  <si>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</si>
  <si>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</si>
  <si>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</si>
  <si>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</si>
  <si>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</si>
  <si>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</si>
  <si>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</si>
  <si>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</si>
  <si>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</si>
  <si>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</si>
  <si>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</si>
  <si>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</si>
  <si>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</si>
  <si>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</si>
  <si>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</si>
  <si>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</si>
  <si>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</si>
  <si>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</si>
  <si>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</si>
  <si>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</si>
  <si>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</si>
  <si>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</si>
  <si>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</si>
  <si>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</si>
  <si>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</si>
  <si>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</si>
  <si>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</si>
  <si>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</si>
  <si>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</si>
  <si>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</si>
  <si>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</si>
  <si>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</si>
  <si>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</si>
  <si>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</si>
  <si>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</si>
  <si>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</si>
  <si>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</si>
  <si>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</si>
  <si>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</si>
  <si>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</si>
  <si>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</si>
  <si>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</si>
  <si>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</si>
  <si>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</si>
  <si>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</si>
  <si>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</si>
  <si>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</si>
  <si>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</si>
  <si>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</si>
  <si>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</si>
  <si>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</si>
  <si>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</si>
  <si>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</si>
  <si>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</si>
  <si>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</si>
  <si>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</si>
  <si>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</si>
  <si>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</si>
  <si>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</si>
  <si>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</si>
  <si>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</si>
  <si>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</si>
  <si>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</si>
  <si>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</si>
  <si>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</si>
  <si>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</si>
  <si>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</si>
  <si>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</si>
  <si>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</si>
  <si>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</si>
  <si>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</si>
  <si>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</si>
  <si>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</si>
  <si>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</si>
  <si>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</si>
  <si>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</si>
  <si>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</si>
  <si>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</si>
  <si>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</si>
  <si>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</si>
  <si>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</si>
  <si>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</si>
  <si>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</si>
  <si>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</si>
  <si>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</si>
  <si>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</si>
  <si>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</si>
  <si>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</si>
  <si>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</si>
  <si>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</si>
  <si>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</si>
  <si>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</si>
  <si>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</si>
  <si>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</si>
  <si>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</si>
  <si>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</si>
  <si>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</si>
  <si>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</si>
  <si>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</si>
  <si>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</si>
  <si>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</si>
  <si>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</si>
  <si>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</si>
  <si>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</si>
  <si>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</si>
  <si>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</si>
  <si>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</si>
  <si>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</si>
  <si>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</si>
  <si>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</si>
  <si>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</si>
  <si>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</si>
  <si>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</si>
  <si>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</si>
  <si>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</si>
  <si>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</si>
  <si>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</si>
  <si>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</si>
  <si>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</si>
  <si>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</si>
  <si>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</si>
  <si>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</si>
  <si>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</si>
  <si>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</si>
  <si>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</si>
  <si>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</si>
  <si>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</si>
  <si>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</si>
  <si>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</si>
  <si>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</si>
  <si>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</si>
  <si>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</si>
  <si>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</si>
  <si>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</si>
  <si>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</si>
  <si>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</si>
  <si>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</si>
  <si>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</si>
  <si>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</si>
  <si>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</si>
  <si>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</si>
  <si>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</si>
  <si>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</si>
  <si>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</si>
  <si>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</si>
  <si>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</si>
  <si>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</si>
  <si>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</si>
  <si>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</si>
  <si>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</si>
  <si>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</si>
  <si>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</si>
  <si>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</si>
  <si>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</si>
  <si>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</si>
  <si>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</si>
  <si>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</si>
  <si>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</si>
  <si>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</si>
  <si>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</si>
  <si>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</si>
  <si>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</si>
  <si>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</si>
  <si>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</si>
  <si>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</si>
  <si>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</si>
  <si>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</si>
  <si>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</si>
  <si>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</si>
  <si>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</si>
  <si>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</si>
  <si>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</si>
  <si>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</si>
  <si>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</si>
  <si>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</si>
  <si>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</si>
  <si>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</si>
  <si>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</si>
  <si>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</si>
  <si>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</si>
  <si>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</si>
  <si>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</si>
  <si>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</si>
  <si>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</si>
  <si>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</si>
  <si>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</si>
  <si>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</si>
  <si>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</si>
  <si>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</si>
  <si>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</si>
  <si>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</si>
  <si>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</si>
  <si>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</si>
  <si>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</si>
  <si>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</si>
  <si>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</si>
  <si>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</si>
  <si>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</si>
  <si>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</si>
  <si>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</si>
  <si>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</si>
  <si>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</si>
  <si>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</si>
  <si>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</si>
  <si>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</si>
  <si>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</si>
  <si>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</si>
  <si>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</si>
  <si>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</si>
  <si>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</si>
  <si>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</si>
  <si>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</si>
  <si>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</si>
  <si>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</si>
  <si>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</si>
  <si>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</si>
  <si>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</si>
  <si>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</si>
  <si>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</si>
  <si>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</si>
  <si>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</si>
  <si>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</si>
  <si>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</si>
  <si>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</si>
  <si>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</si>
  <si>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</si>
  <si>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</si>
  <si>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</si>
  <si>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</si>
  <si>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</si>
  <si>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</si>
  <si>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</si>
  <si>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</si>
  <si>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</si>
  <si>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</si>
  <si>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</si>
  <si>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</si>
  <si>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</si>
  <si>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</si>
  <si>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</si>
  <si>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</si>
  <si>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</si>
  <si>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</si>
  <si>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</si>
  <si>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</si>
  <si>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</si>
  <si>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</si>
  <si>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</si>
  <si>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</si>
  <si>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</si>
  <si>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</si>
  <si>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</si>
  <si>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</si>
  <si>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</si>
  <si>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</si>
  <si>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</si>
  <si>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</si>
  <si>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</si>
  <si>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</si>
  <si>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</si>
  <si>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</si>
  <si>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</si>
  <si>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</si>
  <si>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</si>
  <si>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</si>
  <si>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</si>
  <si>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</si>
  <si>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</si>
  <si>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</si>
  <si>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</si>
  <si>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</si>
  <si>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</si>
  <si>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</si>
  <si>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</si>
  <si>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</si>
  <si>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</si>
  <si>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</si>
  <si>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</si>
  <si>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</si>
  <si>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</si>
  <si>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</si>
  <si>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</si>
  <si>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</si>
  <si>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</si>
  <si>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</si>
  <si>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</si>
  <si>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</si>
  <si>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</si>
  <si>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</si>
  <si>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</si>
  <si>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</si>
  <si>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</si>
  <si>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</si>
  <si>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</si>
  <si>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</si>
  <si>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</si>
  <si>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</si>
  <si>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</si>
  <si>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</si>
  <si>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</si>
  <si>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</si>
  <si>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</si>
  <si>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</si>
  <si>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</si>
  <si>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</si>
  <si>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</si>
  <si>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</si>
  <si>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</si>
  <si>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</si>
  <si>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</si>
  <si>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</si>
  <si>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</si>
  <si>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</si>
  <si>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</si>
  <si>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</si>
  <si>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</si>
  <si>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</si>
  <si>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</si>
  <si>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</si>
  <si>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</si>
  <si>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</si>
  <si>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</si>
  <si>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</si>
  <si>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</si>
  <si>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</si>
  <si>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</si>
  <si>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</si>
  <si>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</si>
  <si>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</si>
  <si>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</si>
  <si>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</si>
  <si>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</si>
  <si>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</si>
  <si>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</si>
  <si>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</si>
  <si>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</si>
  <si>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</si>
  <si>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</si>
  <si>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</si>
  <si>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</si>
  <si>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</si>
  <si>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</si>
  <si>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</si>
  <si>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</si>
  <si>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</si>
  <si>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</si>
  <si>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</si>
  <si>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</si>
  <si>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</si>
  <si>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</si>
  <si>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</si>
  <si>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</si>
  <si>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</si>
  <si>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</si>
  <si>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</si>
  <si>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</si>
  <si>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</si>
  <si>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</si>
  <si>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</si>
  <si>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</si>
  <si>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</si>
  <si>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</si>
  <si>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</si>
  <si>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</si>
  <si>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</si>
  <si>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</si>
  <si>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</si>
  <si>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</si>
  <si>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</si>
  <si>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</si>
  <si>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</si>
  <si>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</si>
  <si>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</si>
  <si>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</si>
  <si>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</si>
  <si>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</si>
  <si>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</si>
  <si>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</si>
  <si>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</si>
  <si>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</si>
  <si>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</si>
  <si>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</si>
  <si>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</si>
  <si>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</si>
  <si>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</si>
  <si>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</si>
  <si>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</si>
  <si>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</si>
  <si>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</si>
  <si>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</si>
  <si>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</si>
  <si>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</si>
  <si>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</si>
  <si>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</si>
  <si>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</si>
  <si>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</si>
  <si>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</si>
  <si>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</si>
  <si>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</si>
  <si>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</si>
  <si>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</si>
  <si>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</si>
  <si>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</si>
  <si>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</si>
  <si>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</si>
  <si>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</si>
  <si>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</si>
  <si>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</si>
  <si>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</si>
  <si>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</si>
  <si>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</si>
  <si>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</si>
  <si>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</si>
  <si>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</si>
  <si>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</si>
  <si>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</si>
  <si>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</si>
  <si>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</si>
  <si>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</si>
  <si>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</si>
  <si>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</si>
  <si>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</si>
  <si>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</si>
  <si>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</si>
  <si>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</si>
  <si>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</si>
  <si>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</si>
  <si>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</si>
  <si>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</si>
  <si>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</si>
  <si>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</si>
  <si>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</si>
  <si>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</si>
  <si>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</si>
  <si>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</si>
  <si>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</si>
  <si>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</si>
  <si>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</si>
  <si>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</si>
  <si>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</si>
  <si>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</si>
  <si>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</si>
  <si>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</si>
  <si>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</si>
  <si>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</si>
  <si>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</si>
  <si>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</si>
  <si>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</si>
  <si>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</si>
  <si>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</si>
  <si>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</si>
  <si>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</si>
  <si>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</si>
  <si>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</si>
  <si>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</si>
  <si>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</si>
  <si>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</si>
  <si>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</si>
  <si>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</si>
  <si>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</si>
  <si>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</si>
  <si>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</si>
  <si>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</si>
  <si>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</si>
  <si>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</si>
  <si>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</si>
  <si>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</si>
  <si>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</si>
  <si>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</si>
  <si>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</si>
  <si>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</si>
  <si>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</si>
  <si>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</si>
  <si>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</si>
  <si>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</si>
  <si>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</si>
  <si>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</si>
  <si>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</si>
  <si>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</si>
  <si>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</si>
  <si>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</si>
  <si>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</si>
  <si>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</si>
  <si>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</si>
  <si>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</si>
  <si>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</si>
  <si>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</si>
  <si>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</si>
  <si>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</si>
  <si>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</si>
  <si>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</si>
  <si>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</si>
  <si>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</si>
  <si>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</si>
  <si>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</si>
  <si>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</si>
  <si>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</si>
  <si>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</si>
  <si>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</si>
  <si>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</si>
  <si>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</si>
  <si>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</si>
  <si>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</si>
  <si>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</si>
  <si>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</si>
  <si>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</si>
  <si>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</si>
  <si>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</si>
  <si>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</si>
  <si>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</si>
  <si>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</si>
  <si>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</si>
  <si>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</si>
  <si>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</si>
  <si>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</si>
  <si>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</si>
  <si>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</si>
  <si>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</si>
  <si>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</si>
  <si>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</si>
  <si>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</si>
  <si>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</si>
  <si>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</si>
  <si>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</si>
  <si>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</si>
  <si>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</si>
  <si>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</si>
  <si>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</si>
  <si>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</si>
  <si>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</si>
  <si>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</si>
  <si>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</si>
  <si>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</si>
  <si>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</si>
  <si>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</si>
  <si>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</si>
  <si>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</si>
  <si>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</si>
  <si>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</si>
  <si>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</si>
  <si>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</si>
  <si>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</si>
  <si>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</si>
  <si>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</si>
  <si>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</si>
  <si>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</si>
  <si>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</si>
  <si>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</si>
  <si>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</si>
  <si>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</si>
  <si>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</si>
  <si>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</si>
  <si>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</si>
  <si>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</si>
  <si>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</si>
  <si>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</si>
  <si>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</si>
  <si>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</si>
  <si>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</si>
  <si>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</si>
  <si>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</si>
  <si>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</si>
  <si>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</si>
  <si>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</si>
  <si>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</si>
  <si>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</si>
  <si>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</si>
  <si>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</si>
  <si>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</si>
  <si>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</si>
  <si>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</si>
  <si>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</si>
  <si>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</si>
  <si>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</si>
  <si>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</si>
  <si>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</si>
  <si>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</si>
  <si>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</si>
  <si>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</si>
  <si>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</si>
  <si>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</si>
  <si>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</si>
  <si>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</si>
  <si>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</si>
  <si>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</si>
  <si>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</si>
  <si>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</si>
  <si>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</si>
  <si>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</si>
  <si>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</si>
  <si>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</si>
  <si>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</si>
  <si>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</si>
  <si>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</si>
  <si>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</si>
  <si>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</si>
  <si>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</si>
  <si>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</si>
  <si>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</si>
  <si>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</si>
  <si>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</si>
  <si>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</si>
  <si>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</si>
  <si>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</si>
  <si>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</si>
  <si>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</si>
  <si>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</si>
  <si>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</si>
  <si>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</si>
  <si>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</si>
  <si>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</si>
  <si>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</si>
  <si>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</si>
  <si>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</si>
  <si>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</si>
  <si>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</si>
  <si>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</si>
  <si>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</si>
  <si>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</si>
  <si>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</si>
  <si>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</si>
  <si>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</si>
  <si>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</si>
  <si>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</si>
  <si>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</si>
  <si>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</si>
  <si>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</si>
  <si>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</si>
  <si>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</si>
  <si>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</si>
  <si>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</si>
  <si>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</si>
  <si>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</si>
  <si>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</si>
  <si>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</si>
  <si>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</si>
  <si>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</si>
  <si>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</si>
  <si>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</si>
  <si>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</si>
  <si>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</si>
  <si>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</si>
  <si>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</si>
  <si>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</si>
  <si>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</si>
  <si>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</si>
  <si>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</si>
  <si>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</si>
  <si>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</si>
  <si>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</si>
  <si>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</si>
  <si>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</si>
  <si>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</si>
  <si>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</si>
  <si>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</si>
  <si>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</si>
  <si>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</si>
  <si>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</si>
  <si>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</si>
  <si>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</si>
  <si>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</si>
  <si>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</si>
  <si>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</si>
  <si>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</si>
  <si>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</si>
  <si>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</si>
  <si>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</si>
  <si>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</si>
  <si>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</si>
  <si>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</si>
  <si>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</si>
  <si>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</si>
  <si>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</si>
  <si>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</si>
  <si>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</si>
  <si>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</si>
  <si>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</si>
  <si>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</si>
  <si>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</si>
  <si>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</si>
  <si>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</si>
  <si>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</si>
  <si>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</si>
  <si>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</si>
  <si>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</si>
  <si>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</si>
  <si>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</si>
  <si>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</si>
  <si>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</si>
  <si>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</si>
  <si>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</si>
  <si>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</si>
  <si>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</si>
  <si>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</si>
  <si>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</si>
  <si>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</si>
  <si>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</si>
  <si>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</si>
  <si>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</si>
  <si>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</si>
  <si>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</si>
  <si>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</si>
  <si>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</si>
  <si>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</si>
  <si>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</si>
  <si>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</si>
  <si>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</si>
  <si>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</si>
  <si>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</si>
  <si>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</si>
  <si>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</si>
  <si>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</si>
  <si>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</si>
  <si>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</si>
  <si>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</si>
  <si>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</si>
  <si>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</si>
  <si>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</si>
  <si>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</si>
  <si>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</si>
  <si>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</si>
  <si>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</si>
  <si>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</si>
  <si>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</si>
  <si>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</si>
  <si>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</si>
  <si>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</si>
  <si>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</si>
  <si>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</si>
  <si>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</si>
  <si>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</si>
  <si>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</si>
  <si>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</si>
  <si>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</si>
  <si>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</si>
  <si>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</si>
  <si>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</si>
  <si>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</si>
  <si>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</si>
  <si>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</si>
  <si>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</si>
  <si>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</si>
  <si>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</si>
  <si>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</si>
  <si>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</si>
  <si>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</si>
  <si>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</si>
  <si>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</si>
  <si>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</si>
  <si>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</si>
  <si>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</si>
  <si>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</si>
  <si>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</si>
  <si>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</si>
  <si>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</si>
  <si>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</si>
  <si>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</si>
  <si>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</si>
  <si>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</si>
  <si>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</si>
  <si>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</si>
  <si>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</si>
  <si>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</si>
  <si>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</si>
  <si>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</si>
  <si>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</si>
  <si>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</si>
  <si>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</si>
  <si>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</si>
  <si>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</si>
  <si>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</si>
  <si>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</si>
  <si>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</si>
  <si>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</si>
  <si>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</si>
  <si>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</si>
  <si>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</si>
  <si>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</si>
  <si>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</si>
  <si>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</si>
  <si>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</si>
  <si>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</si>
  <si>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</si>
  <si>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</si>
  <si>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</si>
  <si>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</si>
  <si>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</si>
  <si>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</si>
  <si>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</si>
  <si>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</si>
  <si>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</si>
  <si>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</si>
  <si>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</si>
  <si>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</si>
  <si>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</si>
  <si>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</si>
  <si>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</si>
  <si>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</si>
  <si>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</si>
  <si>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</si>
  <si>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</si>
  <si>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</si>
  <si>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</si>
  <si>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</si>
  <si>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</si>
  <si>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</si>
  <si>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</si>
  <si>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</si>
  <si>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</si>
  <si>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</si>
  <si>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</si>
  <si>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</si>
  <si>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</si>
  <si>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</si>
  <si>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</si>
  <si>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</si>
  <si>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</si>
  <si>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</si>
  <si>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</si>
  <si>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</si>
  <si>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</si>
  <si>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</si>
  <si>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</si>
  <si>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</si>
  <si>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</si>
  <si>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</si>
  <si>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</si>
  <si>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</si>
  <si>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</si>
  <si>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</si>
  <si>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</si>
  <si>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</si>
  <si>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</si>
  <si>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</si>
  <si>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</si>
  <si>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</si>
  <si>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</si>
  <si>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</si>
  <si>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</si>
  <si>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</si>
  <si>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</si>
  <si>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</si>
  <si>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</si>
  <si>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</si>
  <si>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</si>
  <si>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</si>
  <si>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</si>
  <si>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</si>
  <si>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</si>
  <si>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</si>
  <si>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</si>
  <si>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</si>
  <si>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</si>
  <si>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</si>
  <si>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</si>
  <si>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</si>
  <si>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</si>
  <si>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</si>
  <si>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</si>
  <si>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</si>
  <si>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</si>
  <si>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</si>
  <si>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</si>
  <si>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</si>
  <si>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</si>
  <si>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</si>
  <si>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</si>
  <si>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</si>
  <si>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</si>
  <si>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</si>
  <si>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</si>
  <si>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</si>
  <si>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</si>
  <si>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</si>
  <si>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</si>
  <si>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</si>
  <si>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</si>
  <si>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</si>
  <si>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</si>
  <si>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</si>
  <si>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</si>
  <si>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</si>
  <si>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</si>
  <si>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</si>
  <si>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</si>
  <si>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</si>
  <si>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</si>
  <si>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</si>
  <si>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</si>
  <si>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</si>
  <si>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</si>
  <si>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</si>
  <si>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</si>
  <si>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</si>
  <si>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</si>
  <si>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</si>
  <si>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</si>
  <si>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</si>
  <si>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</si>
  <si>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</si>
  <si>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</si>
  <si>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</si>
  <si>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</si>
  <si>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</si>
  <si>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</si>
  <si>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</si>
  <si>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</si>
  <si>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</si>
  <si>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</si>
  <si>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</si>
  <si>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</si>
  <si>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</si>
  <si>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</si>
  <si>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</si>
  <si>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</si>
  <si>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</si>
  <si>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</si>
  <si>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</si>
  <si>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</si>
  <si>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</si>
  <si>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</si>
  <si>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</si>
  <si>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</si>
  <si>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</si>
  <si>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</si>
  <si>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</si>
  <si>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</si>
  <si>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</si>
  <si>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</si>
  <si>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</si>
  <si>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</si>
  <si>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</si>
  <si>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</si>
  <si>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</si>
  <si>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</si>
  <si>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</si>
  <si>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</si>
  <si>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</si>
  <si>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</si>
  <si>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</si>
  <si>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</si>
  <si>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</si>
  <si>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</si>
  <si>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</si>
  <si>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</si>
  <si>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</si>
  <si>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</si>
  <si>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</si>
  <si>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</si>
  <si>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</si>
  <si>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</si>
  <si>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</si>
  <si>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</si>
  <si>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</si>
  <si>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</si>
  <si>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</si>
  <si>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</si>
  <si>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</si>
  <si>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</si>
  <si>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</si>
  <si>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</si>
  <si>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</si>
  <si>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</si>
  <si>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</si>
  <si>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</si>
  <si>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</si>
  <si>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</si>
  <si>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</si>
  <si>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</si>
  <si>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</si>
  <si>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</si>
  <si>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</si>
  <si>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</si>
  <si>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</si>
  <si>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</si>
  <si>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</si>
  <si>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</si>
  <si>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</si>
  <si>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</si>
  <si>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</si>
  <si>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</si>
  <si>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</si>
  <si>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</si>
  <si>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</si>
  <si>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</si>
  <si>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</si>
  <si>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</si>
  <si>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</si>
  <si>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</si>
  <si>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</si>
  <si>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</si>
  <si>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</si>
  <si>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</si>
  <si>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</si>
  <si>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</si>
  <si>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</si>
  <si>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</si>
  <si>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</si>
  <si>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</si>
  <si>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</si>
  <si>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</si>
  <si>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</si>
  <si>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</si>
  <si>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</si>
  <si>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</si>
  <si>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</si>
  <si>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</si>
  <si>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</si>
  <si>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</si>
  <si>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</si>
  <si>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</si>
  <si>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</si>
  <si>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</si>
  <si>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</si>
  <si>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</si>
  <si>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</si>
  <si>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</si>
  <si>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</si>
  <si>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</si>
  <si>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</si>
  <si>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</si>
  <si>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</si>
  <si>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</si>
  <si>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</si>
  <si>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</si>
  <si>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</si>
  <si>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</si>
  <si>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</si>
  <si>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</si>
  <si>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</si>
  <si>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</si>
  <si>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</si>
  <si>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</si>
  <si>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</si>
  <si>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</si>
  <si>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</si>
  <si>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</si>
  <si>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</si>
  <si>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</si>
  <si>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</si>
  <si>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</si>
  <si>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</si>
  <si>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</si>
  <si>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</si>
  <si>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</si>
  <si>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</si>
  <si>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</si>
  <si>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</si>
  <si>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</si>
  <si>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</si>
  <si>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</si>
  <si>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</si>
  <si>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</si>
  <si>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</si>
  <si>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</si>
  <si>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</si>
  <si>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</si>
  <si>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</si>
  <si>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</si>
  <si>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</si>
  <si>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</si>
  <si>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</si>
  <si>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</si>
  <si>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</si>
  <si>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</si>
  <si>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</si>
  <si>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</si>
  <si>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</si>
  <si>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</si>
  <si>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</si>
  <si>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</si>
  <si>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</si>
  <si>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</si>
  <si>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</si>
  <si>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</si>
  <si>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</si>
  <si>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</si>
  <si>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</si>
  <si>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</si>
  <si>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</si>
  <si>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</si>
  <si>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</si>
  <si>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</si>
  <si>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</si>
  <si>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</si>
  <si>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</si>
  <si>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</si>
  <si>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</si>
  <si>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</si>
  <si>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</si>
  <si>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</si>
  <si>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</si>
  <si>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</si>
  <si>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</si>
  <si>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</si>
  <si>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</si>
  <si>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</si>
  <si>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</si>
  <si>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</si>
  <si>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</si>
  <si>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</si>
  <si>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</si>
  <si>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</si>
  <si>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</si>
  <si>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</si>
  <si>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</si>
  <si>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</si>
  <si>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</si>
  <si>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</si>
  <si>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</si>
  <si>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</si>
  <si>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</si>
  <si>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</si>
  <si>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</si>
  <si>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</si>
  <si>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</si>
  <si>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</si>
  <si>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</si>
  <si>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</si>
  <si>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</si>
  <si>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</si>
  <si>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</si>
  <si>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</si>
  <si>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</si>
  <si>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</si>
  <si>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</si>
  <si>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</si>
  <si>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</si>
  <si>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</si>
  <si>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</si>
  <si>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</si>
  <si>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</si>
  <si>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</si>
  <si>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</si>
  <si>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</si>
  <si>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</si>
  <si>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</si>
  <si>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</si>
  <si>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</si>
  <si>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</si>
  <si>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</si>
  <si>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</si>
  <si>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</si>
  <si>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</si>
  <si>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</si>
  <si>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</si>
  <si>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</si>
  <si>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</si>
  <si>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</si>
  <si>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</si>
  <si>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</si>
  <si>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</si>
  <si>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</si>
  <si>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</si>
  <si>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</si>
  <si>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</si>
  <si>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</si>
  <si>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</si>
  <si>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</si>
  <si>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</si>
  <si>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</si>
  <si>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</si>
  <si>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</si>
  <si>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</si>
  <si>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</si>
  <si>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</si>
  <si>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</si>
  <si>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</si>
  <si>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</si>
  <si>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</si>
  <si>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</si>
  <si>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</si>
  <si>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</si>
  <si>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</si>
  <si>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</si>
  <si>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</si>
  <si>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</si>
  <si>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</si>
  <si>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</si>
  <si>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</si>
  <si>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</si>
  <si>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</si>
  <si>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</si>
  <si>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</si>
  <si>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</si>
  <si>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</si>
  <si>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</si>
  <si>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</si>
  <si>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</si>
  <si>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</si>
  <si>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</si>
  <si>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</si>
  <si>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</si>
  <si>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</si>
  <si>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</si>
  <si>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</si>
  <si>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</si>
  <si>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</si>
  <si>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</si>
  <si>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</si>
  <si>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</si>
  <si>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</si>
  <si>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</si>
  <si>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</si>
  <si>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</si>
  <si>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</si>
  <si>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</si>
  <si>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</si>
  <si>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</si>
  <si>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</si>
  <si>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</si>
  <si>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</si>
  <si>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</si>
  <si>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</si>
  <si>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</si>
  <si>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</si>
  <si>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</si>
  <si>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</si>
  <si>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</si>
  <si>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</si>
  <si>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</si>
  <si>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</si>
  <si>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</si>
  <si>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</si>
  <si>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</si>
  <si>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</si>
  <si>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</si>
  <si>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</si>
  <si>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</si>
  <si>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</si>
  <si>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</si>
  <si>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</si>
  <si>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</si>
  <si>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</si>
  <si>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</si>
  <si>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</si>
  <si>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</si>
  <si>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</si>
  <si>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</si>
  <si>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</si>
  <si>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</si>
  <si>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</si>
  <si>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</si>
  <si>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</si>
  <si>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</si>
  <si>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</si>
  <si>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</si>
  <si>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</si>
  <si>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</si>
  <si>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</si>
  <si>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</si>
  <si>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</si>
  <si>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</si>
  <si>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</si>
  <si>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</si>
  <si>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</si>
  <si>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</si>
  <si>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</si>
  <si>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</si>
  <si>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</si>
  <si>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</si>
  <si>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</si>
  <si>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</si>
  <si>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</si>
  <si>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</si>
  <si>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</si>
  <si>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</si>
  <si>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</si>
  <si>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</si>
  <si>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</si>
  <si>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</si>
  <si>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</si>
  <si>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</si>
  <si>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</si>
  <si>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</si>
  <si>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</si>
  <si>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</si>
  <si>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</si>
  <si>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</si>
  <si>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</si>
  <si>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</si>
  <si>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</si>
  <si>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</si>
  <si>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</si>
  <si>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</si>
  <si>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</si>
  <si>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</si>
  <si>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</si>
  <si>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</si>
  <si>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</si>
  <si>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</si>
  <si>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</si>
  <si>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</si>
  <si>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</si>
  <si>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</si>
  <si>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</si>
  <si>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</si>
  <si>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</si>
  <si>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</si>
  <si>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</si>
  <si>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</si>
  <si>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</si>
  <si>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</si>
  <si>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</si>
  <si>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</si>
  <si>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</si>
  <si>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</si>
  <si>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</si>
  <si>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</si>
  <si>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</si>
  <si>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</si>
  <si>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</si>
  <si>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</si>
  <si>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</si>
  <si>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</si>
  <si>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</si>
  <si>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</si>
  <si>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</si>
  <si>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</si>
  <si>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</si>
  <si>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</si>
  <si>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</si>
  <si>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</si>
  <si>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</si>
  <si>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</si>
  <si>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</si>
  <si>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</si>
  <si>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</si>
  <si>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</si>
  <si>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</si>
  <si>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</si>
  <si>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</si>
  <si>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</si>
  <si>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</si>
  <si>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</si>
  <si>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</si>
  <si>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</si>
  <si>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</si>
  <si>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</si>
  <si>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</si>
  <si>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</si>
  <si>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</si>
  <si>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</si>
  <si>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</si>
  <si>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</si>
  <si>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</si>
  <si>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</si>
  <si>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</si>
  <si>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</si>
  <si>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</si>
  <si>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</si>
  <si>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</si>
  <si>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</si>
  <si>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</si>
  <si>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</si>
  <si>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</si>
  <si>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</si>
  <si>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</si>
  <si>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</si>
  <si>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</si>
  <si>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</si>
  <si>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</si>
  <si>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</si>
  <si>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</si>
  <si>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</si>
  <si>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</si>
  <si>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</si>
  <si>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</si>
  <si>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</si>
  <si>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</si>
  <si>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</si>
  <si>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</si>
  <si>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</si>
  <si>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</si>
  <si>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</si>
  <si>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</si>
  <si>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</si>
  <si>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</si>
  <si>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</si>
  <si>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</si>
  <si>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</si>
  <si>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</si>
  <si>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</si>
  <si>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</si>
  <si>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</si>
  <si>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</si>
  <si>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</si>
  <si>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</si>
  <si>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</si>
  <si>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</si>
  <si>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</si>
  <si>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</si>
  <si>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</si>
  <si>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</si>
  <si>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</si>
  <si>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</si>
  <si>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</si>
  <si>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</si>
  <si>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</si>
  <si>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</si>
  <si>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</si>
  <si>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</si>
  <si>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</si>
  <si>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</si>
  <si>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</si>
  <si>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</si>
  <si>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</si>
  <si>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</si>
  <si>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</si>
  <si>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</si>
  <si>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</si>
  <si>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</si>
  <si>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</si>
  <si>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</si>
  <si>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</si>
  <si>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</si>
  <si>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</si>
  <si>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</si>
  <si>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</si>
  <si>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</si>
  <si>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</si>
  <si>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</si>
  <si>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</si>
  <si>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</si>
  <si>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</si>
  <si>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</si>
  <si>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</si>
  <si>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</si>
  <si>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</si>
  <si>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</si>
  <si>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</si>
  <si>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</si>
  <si>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</si>
  <si>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</si>
  <si>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</si>
  <si>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</si>
  <si>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</si>
  <si>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</si>
  <si>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</si>
  <si>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</si>
  <si>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</si>
  <si>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</si>
  <si>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</si>
  <si>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</si>
  <si>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</si>
  <si>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</si>
  <si>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</si>
  <si>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</si>
  <si>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</si>
  <si>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</si>
  <si>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</si>
  <si>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</si>
  <si>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</si>
  <si>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</si>
  <si>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</si>
  <si>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</si>
  <si>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</si>
  <si>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</si>
  <si>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</si>
  <si>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</si>
  <si>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</si>
  <si>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</si>
  <si>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</si>
  <si>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</si>
  <si>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</si>
  <si>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</si>
  <si>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</si>
  <si>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</si>
  <si>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</si>
  <si>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</si>
  <si>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</si>
  <si>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</si>
  <si>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</si>
  <si>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</si>
  <si>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</si>
  <si>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</si>
  <si>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</si>
  <si>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</si>
  <si>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</si>
  <si>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</si>
  <si>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</si>
  <si>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</si>
  <si>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</si>
  <si>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</si>
  <si>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</si>
  <si>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</si>
  <si>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</si>
  <si>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</si>
  <si>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</si>
  <si>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</si>
  <si>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</si>
  <si>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</si>
  <si>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</si>
  <si>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</si>
  <si>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</si>
  <si>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</si>
  <si>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</si>
  <si>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</si>
  <si>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</si>
  <si>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</si>
  <si>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</si>
  <si>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</si>
  <si>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</si>
  <si>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</si>
  <si>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</si>
  <si>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</si>
  <si>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</si>
  <si>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</si>
  <si>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</si>
  <si>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</si>
  <si>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</si>
  <si>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</si>
  <si>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</si>
  <si>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</si>
  <si>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</si>
  <si>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</si>
  <si>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</si>
  <si>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</si>
  <si>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</si>
  <si>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</si>
  <si>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</si>
  <si>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</si>
  <si>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</si>
  <si>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</si>
  <si>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</si>
  <si>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</si>
  <si>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</si>
  <si>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</si>
  <si>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</si>
  <si>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</si>
  <si>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</si>
  <si>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</si>
  <si>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</si>
  <si>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</si>
  <si>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</si>
  <si>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</si>
  <si>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</si>
  <si>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</si>
  <si>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</si>
  <si>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</si>
  <si>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</si>
  <si>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</si>
  <si>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</si>
  <si>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</si>
  <si>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</si>
  <si>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</si>
  <si>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</si>
  <si>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</si>
  <si>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</si>
  <si>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</si>
  <si>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</si>
  <si>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</si>
  <si>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</si>
  <si>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</si>
  <si>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</si>
  <si>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</si>
  <si>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</si>
  <si>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</si>
  <si>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</si>
  <si>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</si>
  <si>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</si>
  <si>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</si>
  <si>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</si>
  <si>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</si>
  <si>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</si>
  <si>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</si>
  <si>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</si>
  <si>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</si>
  <si>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</si>
  <si>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</si>
  <si>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</si>
  <si>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</si>
  <si>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</si>
  <si>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</si>
  <si>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</si>
  <si>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</si>
  <si>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</si>
  <si>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</si>
  <si>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</si>
  <si>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</si>
  <si>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</si>
  <si>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</si>
  <si>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</si>
  <si>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</si>
  <si>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</si>
  <si>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</si>
  <si>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</si>
  <si>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</si>
  <si>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</si>
  <si>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</si>
  <si>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</si>
  <si>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</si>
  <si>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</si>
  <si>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</si>
  <si>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</si>
  <si>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</si>
  <si>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</si>
  <si>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</si>
  <si>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</si>
  <si>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</si>
  <si>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</si>
  <si>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</si>
  <si>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</si>
  <si>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</si>
  <si>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</si>
  <si>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</si>
  <si>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</si>
  <si>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</si>
  <si>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</si>
  <si>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</si>
  <si>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</si>
  <si>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</si>
  <si>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</si>
  <si>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</si>
  <si>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</si>
  <si>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</si>
  <si>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</si>
  <si>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</si>
  <si>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</si>
  <si>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</si>
  <si>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</si>
  <si>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</si>
  <si>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</si>
  <si>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</si>
  <si>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</si>
  <si>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</si>
  <si>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</si>
  <si>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</si>
  <si>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</si>
  <si>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</si>
  <si>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</si>
  <si>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</si>
  <si>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</si>
  <si>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</si>
  <si>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</si>
  <si>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</si>
  <si>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</si>
  <si>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</si>
  <si>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</si>
  <si>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</si>
  <si>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</si>
  <si>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</si>
  <si>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</si>
  <si>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</si>
  <si>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</si>
  <si>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</si>
  <si>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</si>
  <si>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</si>
  <si>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</si>
  <si>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</si>
  <si>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</si>
  <si>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</si>
  <si>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</si>
  <si>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</si>
  <si>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</si>
  <si>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</si>
  <si>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</si>
  <si>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</si>
  <si>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</si>
  <si>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</si>
  <si>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</si>
  <si>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</si>
  <si>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</si>
  <si>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</si>
  <si>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</si>
  <si>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</si>
  <si>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</si>
  <si>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</si>
  <si>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</si>
  <si>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</si>
  <si>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</si>
  <si>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</si>
  <si>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</si>
  <si>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</si>
  <si>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</si>
  <si>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</si>
  <si>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</si>
  <si>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</si>
  <si>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</si>
  <si>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</si>
  <si>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</si>
  <si>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</si>
  <si>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</si>
  <si>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</si>
  <si>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</si>
  <si>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</si>
  <si>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</si>
  <si>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</si>
  <si>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</si>
  <si>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</si>
  <si>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</si>
  <si>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</si>
  <si>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</si>
  <si>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</si>
  <si>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</si>
  <si>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</si>
  <si>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</si>
  <si>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</si>
  <si>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</si>
  <si>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</si>
  <si>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</si>
  <si>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</si>
  <si>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</si>
  <si>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</si>
  <si>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</si>
  <si>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</si>
  <si>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</si>
  <si>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</si>
  <si>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</si>
  <si>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</si>
  <si>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</si>
  <si>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</si>
  <si>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</si>
  <si>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</si>
  <si>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</si>
  <si>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</si>
  <si>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</si>
  <si>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</si>
  <si>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</si>
  <si>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</si>
  <si>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</si>
  <si>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</si>
  <si>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</si>
  <si>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</si>
  <si>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</si>
  <si>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</si>
  <si>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</si>
  <si>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</si>
  <si>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</si>
  <si>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</si>
  <si>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</si>
  <si>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</si>
  <si>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</si>
  <si>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</si>
  <si>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</si>
  <si>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</si>
  <si>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</si>
  <si>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</si>
  <si>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</si>
  <si>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</si>
  <si>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</si>
  <si>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</si>
  <si>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</si>
  <si>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</si>
  <si>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</si>
  <si>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</si>
  <si>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</si>
  <si>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</si>
  <si>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</si>
  <si>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</si>
  <si>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</si>
  <si>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</si>
  <si>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</si>
  <si>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</si>
  <si>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</si>
  <si>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</si>
  <si>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</si>
  <si>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</si>
  <si>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</si>
  <si>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</si>
  <si>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</si>
  <si>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</si>
  <si>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</si>
  <si>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</si>
  <si>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</si>
  <si>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</si>
  <si>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</si>
  <si>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</si>
  <si>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</si>
  <si>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</si>
  <si>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</si>
  <si>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</si>
  <si>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</si>
  <si>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</si>
  <si>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</si>
  <si>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</si>
  <si>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</si>
  <si>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</si>
  <si>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</si>
  <si>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</si>
  <si>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</si>
  <si>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</si>
  <si>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</si>
  <si>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</si>
  <si>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</si>
  <si>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</si>
  <si>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</si>
  <si>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</si>
  <si>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</si>
  <si>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</si>
  <si>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</si>
  <si>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</si>
  <si>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</si>
  <si>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</si>
  <si>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</si>
  <si>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</si>
  <si>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</si>
  <si>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</si>
  <si>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</si>
  <si>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</si>
  <si>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</si>
  <si>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</si>
  <si>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</si>
  <si>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</si>
  <si>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</si>
  <si>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</si>
  <si>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</si>
  <si>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</si>
  <si>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</si>
  <si>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</si>
  <si>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</si>
  <si>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</si>
  <si>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</si>
  <si>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</si>
  <si>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</si>
  <si>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</si>
  <si>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</si>
  <si>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</si>
  <si>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</si>
  <si>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</si>
  <si>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</si>
  <si>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</si>
  <si>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</si>
  <si>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</si>
  <si>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</si>
  <si>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</si>
  <si>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</si>
  <si>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</si>
  <si>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</si>
  <si>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</si>
  <si>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</si>
  <si>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</si>
  <si>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</si>
  <si>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</si>
  <si>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</si>
  <si>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</si>
  <si>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</si>
  <si>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</si>
  <si>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</si>
  <si>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</si>
  <si>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</si>
  <si>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</si>
  <si>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</si>
  <si>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</si>
  <si>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</si>
  <si>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</si>
  <si>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</si>
  <si>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</si>
  <si>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</si>
  <si>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</si>
  <si>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</si>
  <si>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</si>
  <si>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</si>
  <si>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</si>
  <si>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</si>
  <si>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</si>
  <si>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</si>
  <si>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</si>
  <si>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</si>
  <si>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</si>
  <si>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</si>
  <si>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</si>
  <si>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</si>
  <si>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</si>
  <si>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</si>
  <si>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</si>
  <si>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</si>
  <si>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</si>
  <si>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</si>
  <si>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</si>
  <si>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</si>
  <si>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</si>
  <si>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</si>
  <si>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</si>
  <si>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</si>
  <si>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</si>
  <si>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</si>
  <si>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</si>
  <si>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</si>
  <si>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</si>
  <si>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</si>
  <si>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</si>
  <si>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</si>
  <si>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</si>
  <si>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</si>
  <si>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</si>
  <si>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</si>
  <si>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</si>
  <si>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</si>
  <si>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</si>
  <si>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</si>
  <si>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</si>
  <si>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</si>
  <si>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</si>
  <si>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</si>
  <si>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</si>
  <si>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</si>
  <si>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</si>
  <si>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</si>
  <si>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</si>
  <si>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</si>
  <si>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</si>
  <si>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</si>
  <si>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</si>
  <si>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</si>
  <si>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</si>
  <si>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</si>
  <si>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</si>
  <si>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</si>
  <si>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</si>
  <si>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</si>
  <si>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</si>
  <si>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</si>
  <si>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</si>
  <si>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</si>
  <si>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</si>
  <si>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</si>
  <si>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</si>
  <si>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</si>
  <si>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</si>
  <si>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</si>
  <si>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</si>
  <si>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</si>
  <si>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</si>
  <si>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</si>
  <si>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</si>
  <si>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</si>
  <si>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</si>
  <si>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</si>
  <si>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</si>
  <si>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</si>
  <si>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</si>
  <si>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</si>
  <si>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</si>
  <si>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</si>
  <si>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</si>
  <si>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</si>
  <si>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</si>
  <si>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</si>
  <si>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</si>
  <si>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</si>
  <si>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</si>
  <si>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</si>
  <si>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</si>
  <si>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</si>
  <si>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</si>
  <si>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</si>
  <si>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</si>
  <si>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</si>
  <si>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</si>
  <si>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</si>
  <si>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</si>
  <si>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</si>
  <si>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</si>
  <si>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</si>
  <si>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</si>
  <si>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</si>
  <si>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</si>
  <si>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</si>
  <si>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</si>
  <si>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</si>
  <si>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</si>
  <si>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</si>
  <si>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</si>
  <si>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</si>
  <si>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</si>
  <si>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</si>
  <si>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</si>
  <si>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</si>
  <si>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</si>
  <si>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</si>
  <si>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</si>
  <si>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</si>
  <si>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</si>
  <si>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</si>
  <si>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</si>
  <si>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</si>
  <si>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</si>
  <si>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</si>
  <si>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</si>
  <si>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</si>
  <si>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</si>
  <si>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</si>
  <si>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</si>
  <si>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</si>
  <si>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</si>
  <si>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</si>
  <si>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</si>
  <si>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</si>
  <si>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</si>
  <si>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</si>
  <si>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</si>
  <si>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</si>
  <si>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</si>
  <si>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</si>
  <si>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</si>
  <si>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</si>
  <si>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</si>
  <si>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</si>
  <si>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</si>
  <si>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</si>
  <si>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</si>
  <si>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</si>
  <si>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</si>
  <si>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</si>
  <si>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</si>
  <si>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</si>
  <si>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</si>
  <si>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</si>
  <si>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</si>
  <si>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</si>
  <si>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</si>
  <si>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</si>
  <si>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</si>
  <si>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</si>
  <si>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</si>
  <si>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</si>
  <si>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</si>
  <si>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</si>
  <si>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</si>
  <si>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</si>
  <si>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</si>
  <si>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</si>
  <si>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</si>
  <si>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</si>
  <si>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</si>
  <si>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</si>
  <si>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</si>
  <si>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</si>
  <si>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</si>
  <si>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</si>
  <si>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</si>
  <si>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</si>
  <si>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</si>
  <si>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</si>
  <si>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</si>
  <si>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</si>
  <si>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</si>
  <si>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</si>
  <si>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</si>
  <si>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</si>
  <si>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</si>
  <si>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</si>
  <si>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</si>
  <si>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</si>
  <si>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</si>
  <si>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</si>
  <si>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</si>
  <si>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</si>
  <si>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</si>
  <si>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</si>
  <si>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</si>
  <si>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</si>
  <si>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</si>
  <si>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</si>
  <si>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</si>
  <si>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</si>
  <si>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</si>
  <si>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</si>
  <si>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</si>
  <si>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</si>
  <si>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</si>
  <si>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</si>
  <si>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</si>
  <si>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</si>
  <si>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</si>
  <si>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</si>
  <si>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</si>
  <si>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</si>
  <si>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</si>
  <si>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</si>
  <si>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</si>
  <si>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</si>
  <si>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</si>
  <si>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</si>
  <si>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</si>
  <si>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</si>
  <si>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</si>
  <si>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</si>
  <si>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</si>
  <si>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</si>
  <si>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</si>
  <si>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</si>
  <si>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</si>
  <si>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</si>
  <si>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</si>
  <si>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</si>
  <si>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</si>
  <si>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</si>
  <si>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</si>
  <si>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</si>
  <si>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</si>
  <si>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</si>
  <si>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</si>
  <si>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</si>
  <si>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</si>
  <si>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</si>
  <si>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</si>
  <si>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</si>
  <si>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</si>
  <si>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</si>
  <si>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</si>
  <si>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</si>
  <si>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</si>
  <si>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</si>
  <si>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</si>
  <si>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</si>
  <si>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</si>
  <si>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</si>
  <si>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</si>
  <si>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</si>
  <si>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</si>
  <si>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</si>
  <si>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</si>
  <si>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</si>
  <si>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</si>
  <si>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</si>
  <si>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</si>
  <si>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</si>
  <si>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</si>
  <si>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</si>
  <si>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</si>
  <si>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</si>
  <si>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</si>
  <si>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</si>
  <si>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</si>
  <si>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</si>
  <si>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</si>
  <si>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</si>
  <si>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</si>
  <si>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</si>
  <si>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</si>
  <si>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</si>
  <si>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</si>
  <si>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</si>
  <si>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</si>
  <si>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</si>
  <si>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</si>
  <si>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</si>
  <si>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</si>
  <si>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</si>
  <si>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</si>
  <si>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</si>
  <si>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</si>
  <si>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</si>
  <si>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</si>
  <si>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</si>
  <si>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</si>
  <si>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</si>
  <si>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</si>
  <si>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</si>
  <si>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</si>
  <si>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</si>
  <si>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</si>
  <si>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</si>
  <si>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</si>
  <si>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</si>
  <si>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</si>
  <si>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</si>
  <si>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</si>
  <si>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</si>
  <si>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</si>
  <si>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</si>
  <si>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</si>
  <si>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</si>
  <si>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</si>
  <si>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</si>
  <si>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</si>
  <si>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</si>
  <si>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</si>
  <si>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</si>
  <si>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</si>
  <si>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</si>
  <si>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</si>
  <si>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</si>
  <si>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</si>
  <si>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</si>
  <si>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</si>
  <si>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</si>
  <si>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</si>
  <si>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</si>
  <si>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</si>
  <si>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</si>
  <si>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</si>
  <si>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</si>
  <si>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</si>
  <si>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</si>
  <si>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</si>
  <si>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</si>
  <si>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</si>
  <si>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</si>
  <si>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</si>
  <si>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</si>
  <si>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</si>
  <si>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</si>
  <si>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</si>
  <si>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</si>
  <si>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</si>
  <si>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</si>
  <si>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</si>
  <si>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</si>
  <si>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</si>
  <si>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</si>
  <si>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</si>
  <si>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</si>
  <si>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</si>
  <si>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</si>
  <si>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</si>
  <si>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</si>
  <si>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</si>
  <si>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</si>
  <si>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</si>
  <si>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</si>
  <si>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</si>
  <si>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</si>
  <si>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</si>
  <si>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</si>
  <si>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</si>
  <si>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</si>
  <si>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</si>
  <si>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</si>
  <si>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</si>
  <si>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</si>
  <si>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</si>
  <si>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</si>
  <si>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</si>
  <si>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</si>
  <si>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</si>
  <si>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</si>
  <si>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</si>
  <si>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</si>
  <si>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</si>
  <si>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</si>
  <si>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</si>
  <si>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</si>
  <si>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</si>
  <si>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</si>
  <si>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</si>
  <si>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</si>
  <si>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</si>
  <si>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</si>
  <si>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</si>
  <si>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</si>
  <si>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</si>
  <si>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</si>
  <si>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</si>
  <si>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</si>
  <si>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</si>
  <si>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</si>
  <si>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</si>
  <si>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</si>
  <si>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</si>
  <si>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</si>
  <si>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</si>
  <si>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</si>
  <si>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</si>
  <si>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</si>
  <si>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</si>
  <si>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</si>
  <si>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</si>
  <si>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</si>
  <si>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</si>
  <si>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</si>
  <si>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</si>
  <si>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</si>
  <si>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</si>
  <si>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</si>
  <si>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</si>
  <si>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</si>
  <si>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</si>
  <si>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</si>
  <si>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</si>
  <si>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</si>
  <si>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</si>
  <si>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</si>
  <si>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</si>
  <si>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</si>
  <si>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</si>
  <si>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</si>
  <si>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</si>
  <si>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</si>
  <si>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</si>
  <si>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</si>
  <si>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</si>
  <si>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</si>
  <si>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</si>
  <si>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</si>
  <si>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</si>
  <si>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</si>
  <si>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</si>
  <si>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</si>
  <si>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</si>
  <si>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</si>
  <si>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</si>
  <si>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</si>
  <si>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</si>
  <si>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</si>
  <si>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</si>
  <si>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</si>
  <si>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</si>
  <si>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</si>
  <si>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</si>
  <si>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</si>
  <si>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</si>
  <si>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</si>
  <si>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</si>
  <si>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</si>
  <si>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</si>
  <si>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</si>
  <si>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</si>
  <si>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</si>
  <si>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</si>
  <si>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</si>
  <si>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</si>
  <si>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</si>
  <si>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</si>
  <si>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</si>
  <si>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</si>
  <si>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</si>
  <si>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</si>
  <si>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</si>
  <si>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</si>
  <si>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</si>
  <si>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</si>
  <si>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</si>
  <si>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</si>
  <si>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</si>
  <si>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</si>
  <si>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</si>
  <si>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</si>
  <si>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</si>
  <si>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</si>
  <si>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</si>
  <si>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</si>
  <si>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</si>
  <si>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</si>
  <si>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</si>
  <si>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</si>
  <si>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</si>
  <si>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</si>
  <si>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</si>
  <si>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</si>
  <si>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</si>
  <si>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</si>
  <si>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</si>
  <si>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</si>
  <si>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</si>
  <si>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</si>
  <si>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</si>
  <si>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</si>
  <si>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</si>
  <si>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</si>
  <si>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</si>
  <si>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</si>
  <si>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</si>
  <si>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</si>
  <si>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</si>
  <si>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</si>
  <si>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</si>
  <si>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</si>
  <si>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</si>
  <si>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</si>
  <si>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</si>
  <si>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</si>
  <si>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</si>
  <si>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</si>
  <si>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</si>
  <si>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</si>
  <si>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</si>
  <si>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</si>
  <si>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</si>
  <si>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</si>
  <si>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</si>
  <si>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</si>
  <si>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</si>
  <si>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</si>
  <si>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</si>
  <si>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</si>
  <si>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</si>
  <si>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</si>
  <si>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</si>
  <si>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</si>
  <si>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</si>
  <si>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</si>
  <si>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</si>
  <si>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</si>
  <si>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</si>
  <si>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</si>
  <si>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</si>
  <si>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</si>
  <si>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</si>
  <si>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</si>
  <si>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</si>
  <si>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</si>
  <si>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</si>
  <si>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</si>
  <si>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</si>
  <si>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</si>
  <si>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</si>
  <si>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</si>
  <si>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</si>
  <si>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</si>
  <si>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</si>
  <si>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</si>
  <si>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</si>
  <si>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</si>
  <si>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</si>
  <si>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</si>
  <si>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</si>
  <si>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</si>
  <si>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</si>
  <si>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</si>
  <si>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</si>
  <si>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</si>
  <si>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</si>
  <si>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</si>
  <si>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</si>
  <si>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</si>
  <si>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</si>
  <si>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</si>
  <si>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</si>
  <si>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</si>
  <si>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</si>
  <si>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</si>
  <si>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</si>
  <si>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</si>
  <si>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</si>
  <si>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</si>
  <si>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</si>
  <si>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</si>
  <si>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</si>
  <si>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</si>
  <si>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</si>
  <si>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</si>
  <si>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</si>
  <si>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</si>
  <si>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</si>
  <si>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</si>
  <si>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</si>
  <si>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</si>
  <si>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</si>
  <si>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</si>
  <si>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</si>
  <si>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</si>
  <si>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</si>
  <si>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</si>
  <si>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</si>
  <si>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</si>
  <si>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</si>
  <si>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</si>
  <si>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</si>
  <si>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</si>
  <si>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</si>
  <si>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</si>
  <si>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</si>
  <si>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</si>
  <si>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</si>
  <si>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</si>
  <si>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</si>
  <si>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</si>
  <si>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</si>
  <si>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</si>
  <si>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</si>
  <si>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</si>
  <si>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</si>
  <si>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</si>
  <si>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</si>
  <si>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</si>
  <si>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</si>
  <si>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</si>
  <si>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</si>
  <si>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</si>
  <si>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</si>
  <si>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</si>
  <si>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</si>
  <si>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</si>
  <si>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</si>
  <si>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</si>
  <si>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</si>
  <si>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</si>
  <si>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</si>
  <si>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</si>
  <si>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</si>
  <si>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</si>
  <si>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</si>
  <si>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</si>
  <si>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</si>
  <si>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</si>
  <si>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</si>
  <si>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</si>
  <si>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</si>
  <si>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</si>
  <si>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</si>
  <si>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</si>
  <si>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</si>
  <si>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</si>
  <si>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</si>
  <si>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</si>
  <si>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</si>
  <si>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</si>
  <si>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</si>
  <si>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</si>
  <si>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</si>
  <si>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</si>
  <si>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</si>
  <si>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</si>
  <si>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</si>
  <si>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</si>
  <si>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</si>
  <si>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</si>
  <si>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</si>
  <si>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</si>
  <si>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</si>
  <si>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</si>
  <si>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</si>
  <si>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</si>
  <si>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</si>
  <si>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</si>
  <si>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</si>
  <si>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</si>
  <si>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</si>
  <si>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</si>
  <si>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</si>
  <si>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</si>
  <si>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</si>
  <si>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</si>
  <si>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</si>
  <si>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</si>
  <si>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</si>
  <si>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</si>
  <si>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</si>
  <si>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</si>
  <si>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</si>
  <si>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</si>
  <si>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</si>
  <si>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</si>
  <si>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</si>
  <si>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</si>
  <si>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</si>
  <si>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</si>
  <si>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</si>
  <si>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</si>
  <si>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</si>
  <si>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</si>
  <si>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</si>
  <si>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</si>
  <si>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</si>
  <si>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</si>
  <si>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</si>
  <si>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</si>
  <si>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</si>
  <si>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</si>
  <si>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</si>
  <si>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</si>
  <si>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</si>
  <si>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</si>
  <si>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</si>
  <si>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</si>
  <si>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</si>
  <si>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</si>
  <si>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</si>
  <si>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</si>
  <si>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</si>
  <si>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</si>
  <si>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</si>
  <si>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</si>
  <si>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</si>
  <si>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</si>
  <si>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</si>
  <si>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</si>
  <si>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</si>
  <si>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</si>
  <si>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</si>
  <si>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</si>
  <si>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</si>
  <si>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</si>
  <si>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</si>
  <si>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</si>
  <si>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</si>
  <si>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</si>
  <si>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</si>
  <si>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</si>
  <si>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</si>
  <si>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</si>
  <si>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</si>
  <si>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</si>
  <si>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</si>
  <si>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</si>
  <si>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</si>
  <si>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</si>
  <si>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</si>
  <si>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</si>
  <si>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</si>
  <si>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</si>
  <si>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</si>
  <si>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</si>
  <si>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</si>
  <si>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</si>
  <si>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</si>
  <si>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</si>
  <si>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</si>
  <si>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</si>
  <si>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</si>
  <si>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</si>
  <si>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</si>
  <si>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</si>
  <si>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</si>
  <si>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</si>
  <si>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</si>
  <si>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</si>
  <si>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</si>
  <si>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</si>
  <si>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</si>
  <si>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</si>
  <si>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</si>
  <si>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</si>
  <si>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</si>
  <si>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</si>
  <si>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</si>
  <si>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</si>
  <si>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</si>
  <si>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</si>
  <si>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</si>
  <si>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</si>
  <si>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</si>
  <si>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</si>
  <si>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</si>
  <si>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</si>
  <si>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</si>
  <si>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</si>
  <si>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</si>
  <si>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</si>
  <si>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</si>
  <si>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</si>
  <si>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</si>
  <si>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</si>
  <si>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</si>
  <si>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</si>
  <si>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</si>
  <si>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</si>
  <si>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</si>
  <si>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</si>
  <si>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</si>
  <si>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</si>
  <si>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</si>
  <si>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</si>
  <si>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</si>
  <si>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</si>
  <si>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</si>
  <si>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</si>
  <si>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</si>
  <si>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</si>
  <si>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</si>
  <si>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</si>
  <si>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</si>
  <si>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</si>
  <si>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</si>
  <si>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</si>
  <si>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</si>
  <si>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</si>
  <si>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</si>
  <si>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</si>
  <si>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</si>
  <si>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</si>
  <si>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</si>
  <si>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</si>
  <si>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</si>
  <si>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</si>
  <si>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</si>
  <si>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</si>
  <si>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</si>
  <si>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</si>
  <si>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</si>
  <si>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</si>
  <si>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</si>
  <si>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</si>
  <si>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</si>
  <si>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</si>
  <si>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</si>
  <si>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</si>
  <si>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</si>
  <si>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</si>
  <si>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</si>
  <si>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</si>
  <si>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</si>
  <si>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</si>
  <si>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</si>
  <si>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</si>
  <si>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</si>
  <si>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</si>
  <si>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</si>
  <si>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</si>
  <si>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</si>
  <si>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</si>
  <si>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</si>
  <si>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</si>
  <si>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</si>
  <si>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</si>
  <si>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</si>
  <si>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</si>
  <si>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</si>
  <si>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</si>
  <si>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</si>
  <si>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</si>
  <si>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</si>
  <si>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</si>
  <si>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</si>
  <si>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</si>
  <si>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</si>
  <si>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</si>
  <si>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</si>
  <si>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</si>
  <si>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</si>
  <si>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</si>
  <si>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</si>
  <si>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</si>
  <si>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</si>
  <si>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</si>
  <si>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</si>
  <si>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</si>
  <si>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</si>
  <si>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</si>
  <si>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</si>
  <si>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</si>
  <si>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</si>
  <si>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</si>
  <si>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</si>
  <si>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</si>
  <si>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</si>
  <si>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</si>
  <si>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</si>
  <si>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</si>
  <si>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</si>
  <si>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</si>
  <si>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</si>
  <si>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</si>
  <si>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</si>
  <si>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</si>
  <si>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</si>
  <si>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</si>
  <si>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</si>
  <si>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</si>
  <si>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</si>
  <si>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</si>
  <si>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</si>
  <si>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</si>
  <si>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</si>
  <si>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</si>
  <si>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</si>
  <si>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</si>
  <si>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</si>
  <si>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</si>
  <si>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</si>
  <si>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</si>
  <si>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</si>
  <si>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</si>
  <si>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</si>
  <si>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</si>
  <si>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</si>
  <si>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</si>
  <si>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</si>
  <si>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</si>
  <si>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</si>
  <si>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</si>
  <si>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</si>
  <si>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</si>
  <si>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</si>
  <si>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</si>
  <si>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</si>
  <si>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</si>
  <si>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</si>
  <si>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</si>
  <si>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</si>
  <si>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</si>
  <si>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</si>
  <si>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</si>
  <si>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</si>
  <si>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</si>
  <si>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</si>
  <si>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</si>
  <si>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</si>
  <si>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</si>
  <si>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</si>
  <si>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</si>
  <si>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</si>
  <si>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</si>
  <si>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</si>
  <si>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</si>
  <si>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</si>
  <si>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</si>
  <si>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</si>
  <si>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</si>
  <si>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</si>
  <si>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</si>
  <si>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</si>
  <si>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</si>
  <si>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</si>
  <si>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</si>
  <si>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</si>
  <si>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</si>
  <si>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</si>
  <si>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</si>
  <si>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</si>
  <si>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</si>
  <si>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</si>
  <si>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</si>
  <si>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</si>
  <si>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</si>
  <si>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</si>
  <si>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</si>
  <si>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</si>
  <si>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</si>
  <si>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</si>
  <si>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</si>
  <si>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</si>
  <si>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</si>
  <si>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</si>
  <si>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</si>
  <si>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</si>
  <si>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</si>
  <si>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</si>
  <si>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</si>
  <si>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</si>
  <si>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</si>
  <si>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</si>
  <si>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</si>
  <si>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</si>
  <si>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</si>
  <si>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</si>
  <si>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</si>
  <si>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</si>
  <si>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</si>
  <si>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</si>
  <si>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</si>
  <si>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</si>
  <si>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</si>
  <si>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</si>
  <si>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</si>
  <si>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</si>
  <si>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</si>
  <si>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</si>
  <si>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</si>
  <si>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</si>
  <si>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</si>
  <si>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</si>
  <si>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</si>
  <si>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</si>
  <si>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</si>
  <si>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</si>
  <si>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</si>
  <si>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</si>
  <si>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</si>
  <si>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</si>
  <si>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</si>
  <si>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</si>
  <si>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</si>
  <si>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</si>
  <si>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</si>
  <si>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</si>
  <si>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</si>
  <si>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</si>
  <si>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</si>
  <si>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</si>
  <si>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</si>
  <si>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</si>
  <si>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</si>
  <si>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</si>
  <si>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</si>
  <si>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</si>
  <si>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</si>
  <si>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</si>
  <si>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</si>
  <si>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</si>
  <si>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</si>
  <si>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</si>
  <si>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</si>
  <si>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</si>
  <si>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</si>
  <si>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</si>
  <si>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</si>
  <si>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</si>
  <si>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</si>
  <si>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</si>
  <si>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</si>
  <si>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</si>
  <si>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</si>
  <si>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</si>
  <si>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</si>
  <si>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</si>
  <si>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</si>
  <si>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</si>
  <si>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</si>
  <si>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</si>
  <si>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</si>
  <si>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</si>
  <si>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</si>
  <si>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</si>
  <si>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</si>
  <si>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</si>
  <si>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</si>
  <si>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</si>
  <si>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</si>
  <si>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</si>
  <si>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</si>
  <si>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</si>
  <si>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</si>
  <si>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</si>
  <si>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</si>
  <si>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</si>
  <si>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</si>
  <si>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</si>
  <si>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</si>
  <si>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</si>
  <si>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</si>
  <si>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</si>
  <si>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</si>
  <si>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</si>
  <si>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</si>
  <si>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</si>
  <si>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</si>
  <si>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</si>
  <si>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</si>
  <si>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</si>
  <si>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</si>
  <si>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</si>
  <si>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</si>
  <si>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</si>
  <si>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</si>
  <si>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</si>
  <si>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</si>
  <si>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</si>
  <si>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</si>
  <si>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</si>
  <si>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</si>
  <si>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</si>
  <si>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</si>
  <si>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</si>
  <si>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</si>
  <si>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</si>
  <si>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</si>
  <si>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</si>
  <si>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</si>
  <si>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</si>
  <si>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</si>
  <si>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</si>
  <si>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</si>
  <si>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</si>
  <si>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</si>
  <si>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</si>
  <si>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</si>
  <si>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</si>
  <si>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</si>
  <si>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</si>
  <si>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</si>
  <si>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</si>
  <si>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</si>
  <si>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</si>
  <si>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</si>
  <si>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</si>
  <si>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</si>
  <si>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</si>
  <si>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</si>
  <si>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</si>
  <si>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</si>
  <si>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</si>
  <si>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</si>
  <si>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</si>
  <si>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</si>
  <si>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</si>
  <si>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</si>
  <si>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</si>
  <si>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</si>
  <si>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</si>
  <si>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</si>
  <si>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</si>
  <si>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</si>
  <si>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</si>
  <si>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</si>
  <si>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</si>
  <si>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</si>
  <si>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</si>
  <si>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</si>
  <si>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</si>
  <si>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</si>
  <si>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</si>
  <si>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</si>
  <si>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</si>
  <si>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</si>
  <si>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</si>
  <si>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</si>
  <si>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</si>
  <si>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</si>
  <si>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</si>
  <si>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</si>
  <si>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</si>
  <si>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</si>
  <si>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</si>
  <si>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</si>
  <si>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</si>
  <si>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</si>
  <si>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</si>
  <si>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</si>
  <si>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</si>
  <si>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</si>
  <si>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</si>
  <si>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</si>
  <si>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</si>
  <si>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</si>
  <si>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</si>
  <si>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</si>
  <si>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</si>
  <si>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</si>
  <si>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</si>
  <si>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</si>
  <si>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</si>
  <si>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</si>
  <si>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</si>
  <si>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</si>
  <si>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</si>
  <si>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</si>
  <si>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</si>
  <si>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</si>
  <si>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</si>
  <si>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</si>
  <si>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</si>
  <si>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</si>
  <si>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</si>
  <si>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</si>
  <si>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</si>
  <si>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</si>
  <si>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</si>
  <si>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</si>
  <si>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</si>
  <si>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</si>
  <si>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</si>
  <si>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</si>
  <si>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</si>
  <si>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</si>
  <si>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</si>
  <si>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</si>
  <si>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</si>
  <si>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</si>
  <si>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</si>
  <si>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</si>
  <si>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</si>
  <si>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</si>
  <si>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</si>
  <si>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</si>
  <si>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</si>
  <si>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</si>
  <si>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</si>
  <si>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</si>
  <si>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</si>
  <si>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</si>
  <si>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</si>
  <si>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</si>
  <si>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</si>
  <si>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</si>
  <si>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</si>
  <si>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</si>
  <si>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</si>
  <si>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</si>
  <si>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</si>
  <si>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</si>
  <si>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</si>
  <si>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</si>
  <si>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</si>
  <si>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</si>
  <si>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</si>
  <si>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</si>
  <si>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</si>
  <si>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</si>
  <si>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</si>
  <si>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</si>
  <si>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</si>
  <si>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</si>
  <si>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</si>
  <si>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</si>
  <si>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</si>
  <si>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</si>
  <si>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</si>
  <si>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</si>
  <si>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</si>
  <si>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</si>
  <si>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</si>
  <si>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</si>
  <si>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</si>
  <si>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</si>
  <si>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</si>
  <si>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</si>
  <si>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</si>
  <si>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</si>
  <si>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</si>
  <si>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</si>
  <si>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</si>
  <si>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</si>
  <si>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</si>
  <si>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</si>
  <si>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</si>
  <si>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</si>
  <si>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</si>
  <si>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</si>
  <si>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</si>
  <si>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</si>
  <si>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</si>
  <si>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</si>
  <si>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</si>
  <si>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</si>
  <si>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</si>
  <si>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</si>
  <si>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</si>
  <si>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</si>
  <si>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</si>
  <si>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</si>
  <si>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</si>
  <si>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</si>
  <si>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</si>
  <si>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</si>
  <si>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</si>
  <si>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</si>
  <si>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</si>
  <si>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</si>
  <si>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</si>
  <si>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</si>
  <si>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</si>
  <si>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</si>
  <si>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</si>
  <si>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</si>
  <si>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</si>
  <si>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</si>
  <si>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</si>
  <si>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</si>
  <si>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</si>
  <si>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</si>
  <si>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</si>
  <si>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</si>
  <si>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</si>
  <si>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</si>
  <si>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</si>
  <si>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</si>
  <si>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</si>
  <si>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</si>
  <si>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</si>
  <si>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</si>
  <si>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</si>
  <si>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</si>
  <si>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</si>
  <si>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</si>
  <si>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</si>
  <si>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</si>
  <si>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</si>
  <si>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</si>
  <si>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</si>
  <si>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</si>
  <si>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</si>
  <si>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</si>
  <si>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</si>
  <si>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</si>
  <si>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</si>
  <si>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</si>
  <si>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</si>
  <si>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</si>
  <si>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</si>
  <si>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</si>
  <si>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</si>
  <si>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</si>
  <si>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</si>
  <si>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</si>
  <si>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</si>
  <si>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</si>
  <si>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</si>
  <si>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</si>
  <si>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</si>
  <si>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</si>
  <si>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</si>
  <si>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</si>
  <si>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</si>
  <si>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</si>
  <si>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</si>
  <si>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</si>
  <si>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</si>
  <si>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</si>
  <si>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</si>
  <si>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</si>
  <si>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</si>
  <si>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</si>
  <si>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</si>
  <si>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</si>
  <si>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</si>
  <si>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</si>
  <si>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</si>
  <si>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</si>
  <si>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</si>
  <si>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</si>
  <si>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</si>
  <si>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</si>
  <si>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</si>
  <si>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</si>
  <si>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</si>
  <si>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</si>
  <si>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</si>
  <si>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</si>
  <si>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</si>
  <si>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</si>
  <si>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</si>
  <si>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</si>
  <si>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</si>
  <si>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</si>
  <si>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</si>
  <si>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</si>
  <si>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</si>
  <si>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</si>
  <si>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</si>
  <si>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</si>
  <si>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</si>
  <si>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</si>
  <si>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</si>
  <si>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</si>
  <si>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</si>
  <si>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</si>
  <si>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</si>
  <si>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</si>
  <si>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</si>
  <si>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</si>
  <si>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</si>
  <si>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</si>
  <si>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</si>
  <si>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</si>
  <si>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</si>
  <si>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</si>
  <si>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</si>
  <si>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</si>
  <si>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</si>
  <si>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</si>
  <si>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</si>
  <si>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</si>
  <si>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</si>
  <si>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</si>
  <si>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</si>
  <si>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</si>
  <si>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</si>
  <si>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</si>
  <si>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</si>
  <si>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</si>
  <si>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</si>
  <si>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</si>
  <si>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</si>
  <si>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</si>
  <si>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</si>
  <si>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</si>
  <si>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</si>
  <si>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</si>
  <si>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</si>
  <si>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</si>
  <si>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</si>
  <si>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</si>
  <si>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</si>
  <si>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</si>
  <si>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</si>
  <si>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</si>
  <si>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</si>
  <si>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</si>
  <si>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</si>
  <si>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</si>
  <si>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</si>
  <si>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</si>
  <si>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</si>
  <si>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</si>
  <si>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</si>
  <si>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</si>
  <si>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</si>
  <si>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</si>
  <si>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</si>
  <si>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</si>
  <si>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</si>
  <si>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</si>
  <si>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</si>
  <si>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</si>
  <si>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</si>
  <si>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</si>
  <si>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</si>
  <si>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</si>
  <si>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</si>
  <si>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</si>
  <si>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</si>
  <si>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</si>
  <si>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</si>
  <si>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</si>
  <si>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</si>
  <si>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</si>
  <si>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</si>
  <si>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</si>
  <si>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</si>
  <si>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</si>
  <si>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</si>
  <si>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</si>
  <si>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</si>
  <si>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</si>
  <si>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</si>
  <si>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</si>
  <si>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</si>
  <si>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</si>
  <si>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</si>
  <si>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</si>
  <si>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</si>
  <si>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</si>
  <si>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</si>
  <si>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</si>
  <si>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</si>
  <si>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</si>
  <si>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</si>
  <si>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</si>
  <si>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</si>
  <si>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</si>
  <si>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</si>
  <si>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</si>
  <si>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</si>
  <si>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</si>
  <si>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</si>
  <si>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</si>
  <si>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</si>
  <si>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</si>
  <si>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</si>
  <si>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</si>
  <si>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</si>
  <si>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</si>
  <si>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</si>
  <si>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</si>
  <si>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</si>
  <si>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</si>
  <si>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</si>
  <si>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</si>
  <si>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</si>
  <si>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</si>
  <si>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</si>
  <si>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</si>
  <si>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</si>
  <si>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</si>
  <si>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</si>
  <si>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</si>
  <si>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</si>
  <si>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</si>
  <si>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</si>
  <si>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</si>
  <si>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</si>
  <si>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</si>
  <si>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</si>
  <si>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</si>
  <si>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</si>
  <si>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</si>
  <si>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</si>
  <si>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</si>
  <si>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</si>
  <si>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</si>
  <si>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</si>
  <si>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</si>
  <si>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</si>
  <si>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</si>
  <si>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</si>
  <si>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</si>
  <si>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</si>
  <si>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</si>
  <si>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</si>
  <si>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</si>
  <si>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</si>
  <si>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</si>
  <si>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</si>
  <si>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</si>
  <si>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</si>
  <si>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</si>
  <si>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</si>
  <si>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</si>
  <si>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</si>
  <si>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</si>
  <si>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</si>
  <si>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</si>
  <si>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</si>
  <si>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</si>
  <si>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</si>
  <si>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</si>
  <si>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</si>
  <si>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</si>
  <si>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</si>
  <si>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</si>
  <si>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</si>
  <si>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</si>
  <si>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</si>
  <si>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</si>
  <si>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</si>
  <si>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</si>
  <si>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</si>
  <si>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</si>
  <si>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</si>
  <si>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</si>
  <si>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</si>
  <si>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</si>
  <si>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</si>
  <si>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</si>
  <si>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</si>
  <si>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</si>
  <si>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</si>
  <si>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</si>
  <si>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</si>
  <si>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</si>
  <si>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</si>
  <si>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</si>
  <si>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</si>
  <si>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</si>
  <si>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</si>
  <si>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</si>
  <si>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</si>
  <si>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</si>
  <si>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</si>
  <si>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</si>
  <si>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</si>
  <si>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</si>
  <si>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</si>
  <si>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</si>
  <si>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</si>
  <si>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</si>
  <si>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</si>
  <si>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</si>
  <si>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</si>
  <si>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</si>
  <si>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</si>
  <si>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</si>
  <si>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</si>
  <si>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</si>
  <si>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</si>
  <si>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</si>
  <si>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</si>
  <si>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</si>
  <si>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</si>
  <si>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</si>
  <si>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</si>
  <si>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</si>
  <si>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</si>
  <si>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</si>
  <si>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</si>
  <si>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</si>
  <si>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</si>
  <si>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</si>
  <si>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</si>
  <si>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</si>
  <si>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</si>
  <si>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</si>
  <si>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</si>
  <si>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</si>
  <si>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</si>
  <si>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</si>
  <si>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</si>
  <si>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</si>
  <si>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</si>
  <si>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</si>
  <si>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</si>
  <si>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</si>
  <si>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</si>
  <si>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</si>
  <si>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</si>
  <si>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</si>
  <si>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</si>
  <si>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</si>
  <si>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</si>
  <si>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</si>
  <si>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</si>
  <si>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</si>
  <si>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</si>
  <si>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</si>
  <si>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</si>
  <si>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</si>
  <si>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</si>
  <si>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</si>
  <si>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</si>
  <si>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</si>
  <si>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</si>
  <si>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</si>
  <si>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</si>
  <si>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</si>
  <si>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</si>
  <si>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</si>
  <si>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</si>
  <si>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</si>
  <si>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</si>
  <si>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</si>
  <si>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</si>
  <si>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</si>
  <si>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</si>
  <si>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</si>
  <si>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</si>
  <si>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</si>
  <si>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</si>
  <si>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</si>
  <si>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</si>
  <si>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</si>
  <si>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</si>
  <si>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</si>
  <si>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</si>
  <si>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</si>
  <si>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</si>
  <si>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</si>
  <si>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</si>
  <si>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</si>
  <si>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</si>
  <si>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</si>
  <si>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</si>
  <si>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</si>
  <si>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</si>
  <si>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</si>
  <si>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</si>
  <si>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</si>
  <si>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</si>
  <si>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</si>
  <si>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</si>
  <si>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</si>
  <si>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</si>
  <si>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</si>
  <si>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</si>
  <si>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</si>
  <si>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</si>
  <si>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</si>
  <si>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</si>
  <si>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</si>
  <si>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</si>
  <si>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</si>
  <si>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</si>
  <si>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</si>
  <si>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</si>
  <si>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</si>
  <si>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</si>
  <si>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</si>
  <si>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</si>
  <si>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</si>
  <si>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</si>
  <si>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</si>
  <si>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</si>
  <si>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</si>
  <si>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</si>
  <si>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</si>
  <si>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</si>
  <si>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</si>
  <si>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</si>
  <si>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</si>
  <si>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</si>
  <si>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</si>
  <si>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</si>
  <si>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</si>
  <si>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</si>
  <si>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</si>
  <si>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</si>
  <si>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</si>
  <si>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</si>
  <si>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</si>
  <si>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</si>
  <si>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</si>
  <si>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</si>
  <si>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</si>
  <si>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</si>
  <si>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</si>
  <si>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</si>
  <si>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</si>
  <si>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</si>
  <si>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</si>
  <si>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</si>
  <si>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</si>
  <si>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</si>
  <si>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</si>
  <si>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</si>
  <si>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</si>
  <si>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</si>
  <si>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</si>
  <si>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</si>
  <si>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</si>
  <si>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</si>
  <si>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</si>
  <si>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</si>
  <si>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</si>
  <si>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</si>
  <si>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</si>
  <si>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</si>
  <si>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</si>
  <si>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</si>
  <si>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</si>
  <si>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</si>
  <si>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</si>
  <si>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</si>
  <si>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</si>
  <si>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</si>
  <si>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</si>
  <si>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</si>
  <si>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</si>
  <si>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</si>
  <si>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</si>
  <si>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</si>
  <si>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</si>
  <si>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</si>
  <si>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</si>
  <si>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</si>
  <si>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</si>
  <si>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</si>
  <si>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</si>
  <si>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</si>
  <si>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</si>
  <si>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</si>
  <si>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</si>
  <si>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</si>
  <si>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</si>
  <si>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</si>
  <si>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</si>
  <si>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</si>
  <si>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</si>
  <si>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</si>
  <si>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</si>
  <si>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</si>
  <si>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</si>
  <si>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</si>
  <si>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</si>
  <si>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</si>
  <si>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</si>
  <si>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</si>
  <si>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</si>
  <si>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</si>
  <si>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</si>
  <si>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</si>
  <si>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</si>
  <si>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</si>
  <si>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</si>
  <si>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</si>
  <si>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</si>
  <si>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</si>
  <si>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</si>
  <si>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</si>
  <si>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</si>
  <si>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</si>
  <si>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</si>
  <si>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</si>
  <si>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</si>
  <si>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</si>
  <si>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</si>
  <si>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</si>
  <si>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</si>
  <si>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</si>
  <si>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</si>
  <si>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</si>
  <si>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</si>
  <si>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</si>
  <si>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</si>
  <si>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</si>
  <si>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</si>
  <si>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</si>
  <si>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</si>
  <si>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</si>
  <si>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</si>
  <si>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</si>
  <si>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</si>
  <si>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</si>
  <si>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</si>
  <si>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</si>
  <si>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</si>
  <si>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</si>
  <si>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</si>
  <si>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</si>
  <si>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</si>
  <si>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</si>
  <si>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</si>
  <si>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</si>
  <si>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</si>
  <si>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</si>
  <si>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</si>
  <si>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</si>
  <si>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</si>
  <si>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</si>
  <si>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</si>
  <si>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</si>
  <si>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</si>
  <si>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</si>
  <si>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</si>
  <si>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</si>
  <si>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</si>
  <si>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</si>
  <si>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</si>
  <si>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</si>
  <si>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</si>
  <si>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</si>
  <si>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</si>
  <si>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</si>
  <si>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</si>
  <si>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</si>
  <si>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</si>
  <si>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</si>
  <si>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</si>
  <si>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</si>
  <si>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</si>
  <si>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</si>
  <si>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</si>
  <si>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</si>
  <si>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</si>
  <si>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</si>
  <si>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</si>
  <si>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</si>
  <si>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</si>
  <si>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</si>
  <si>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</si>
  <si>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</si>
  <si>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</si>
  <si>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</si>
  <si>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</si>
  <si>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</si>
  <si>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</si>
  <si>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</si>
  <si>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</si>
  <si>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</si>
  <si>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</si>
  <si>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</si>
  <si>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</si>
  <si>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</si>
  <si>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</si>
  <si>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</si>
  <si>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</si>
  <si>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</si>
  <si>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</si>
  <si>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</si>
  <si>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</si>
  <si>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</si>
  <si>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</si>
  <si>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</si>
  <si>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</si>
  <si>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</si>
  <si>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</si>
  <si>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</si>
  <si>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</si>
  <si>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</si>
  <si>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</si>
  <si>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</si>
  <si>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</si>
  <si>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</si>
  <si>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</si>
  <si>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</si>
  <si>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</si>
  <si>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</si>
  <si>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</si>
  <si>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</si>
  <si>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</si>
  <si>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</si>
  <si>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</si>
  <si>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</si>
  <si>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</si>
  <si>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</si>
  <si>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</si>
  <si>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</si>
  <si>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</si>
  <si>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</si>
  <si>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</si>
  <si>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</si>
  <si>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</si>
  <si>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</si>
  <si>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</si>
  <si>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</si>
  <si>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</si>
  <si>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</si>
  <si>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</si>
  <si>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</si>
  <si>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</si>
  <si>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</si>
  <si>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</si>
  <si>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</si>
  <si>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</si>
  <si>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</si>
  <si>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</si>
  <si>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</si>
  <si>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</si>
  <si>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</si>
  <si>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</si>
  <si>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</si>
  <si>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</si>
  <si>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</si>
  <si>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</si>
  <si>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</si>
  <si>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</si>
  <si>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</si>
  <si>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</si>
  <si>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</si>
  <si>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</si>
  <si>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</si>
  <si>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</si>
  <si>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</si>
  <si>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</si>
  <si>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</si>
  <si>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</si>
  <si>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</si>
  <si>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</si>
  <si>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</si>
  <si>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</si>
  <si>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</si>
  <si>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</si>
  <si>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</si>
  <si>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</si>
  <si>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</si>
  <si>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</si>
  <si>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</si>
  <si>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</si>
  <si>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</si>
  <si>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</si>
  <si>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</si>
  <si>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</si>
  <si>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</si>
  <si>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</si>
  <si>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</si>
  <si>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</si>
  <si>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</si>
  <si>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</si>
  <si>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</si>
  <si>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</si>
  <si>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</si>
  <si>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</si>
  <si>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</si>
  <si>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</si>
  <si>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</si>
  <si>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</si>
  <si>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</si>
  <si>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</si>
  <si>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</si>
  <si>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</si>
  <si>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</si>
  <si>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</si>
  <si>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</si>
  <si>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</si>
  <si>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</si>
  <si>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</si>
  <si>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</si>
  <si>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</si>
  <si>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</si>
  <si>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</si>
  <si>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</si>
  <si>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</si>
  <si>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</si>
  <si>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</si>
  <si>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</si>
  <si>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</si>
  <si>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</si>
  <si>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</si>
  <si>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</si>
  <si>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</si>
  <si>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</si>
  <si>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</si>
  <si>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</si>
  <si>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</si>
  <si>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</si>
  <si>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</si>
  <si>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</si>
  <si>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</si>
  <si>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</si>
  <si>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</si>
  <si>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</si>
  <si>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</si>
  <si>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</si>
  <si>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</si>
  <si>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</si>
  <si>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</si>
  <si>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</si>
  <si>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</si>
  <si>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</si>
  <si>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</si>
  <si>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</si>
  <si>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</si>
  <si>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</si>
  <si>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</si>
  <si>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</si>
  <si>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</si>
  <si>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</si>
  <si>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</si>
  <si>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</si>
  <si>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</si>
  <si>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</si>
  <si>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</si>
  <si>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</si>
  <si>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</si>
  <si>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</si>
  <si>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</si>
  <si>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</si>
  <si>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</si>
  <si>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</si>
  <si>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</si>
  <si>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</si>
  <si>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</si>
  <si>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</si>
  <si>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</si>
  <si>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</si>
  <si>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</si>
  <si>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</si>
  <si>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</si>
  <si>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</si>
  <si>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</si>
  <si>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</si>
  <si>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</si>
  <si>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</si>
  <si>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</si>
  <si>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</si>
  <si>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</si>
  <si>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</si>
  <si>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</si>
  <si>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</si>
  <si>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</si>
  <si>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</si>
  <si>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</si>
  <si>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</si>
  <si>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</si>
  <si>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</si>
  <si>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</si>
  <si>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</si>
  <si>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</si>
  <si>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</si>
  <si>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</si>
  <si>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</si>
  <si>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</si>
  <si>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</si>
  <si>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</si>
  <si>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</si>
  <si>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</si>
  <si>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</si>
  <si>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</si>
  <si>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</si>
  <si>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</si>
  <si>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</si>
  <si>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</si>
  <si>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</si>
  <si>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</si>
  <si>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</si>
  <si>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</si>
  <si>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</si>
  <si>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</si>
  <si>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</si>
  <si>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</si>
  <si>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</si>
  <si>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</si>
  <si>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</si>
  <si>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</si>
  <si>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</si>
  <si>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</si>
  <si>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</si>
  <si>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</si>
  <si>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</si>
  <si>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</si>
  <si>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</si>
  <si>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</si>
  <si>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</si>
  <si>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</si>
  <si>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</si>
  <si>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</si>
  <si>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</si>
  <si>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</si>
  <si>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</si>
  <si>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</si>
  <si>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</si>
  <si>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</si>
  <si>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</si>
  <si>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</si>
  <si>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</si>
  <si>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</si>
  <si>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</si>
  <si>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</si>
  <si>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</si>
  <si>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</si>
  <si>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</si>
  <si>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</si>
  <si>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</si>
  <si>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</si>
  <si>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</si>
  <si>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</si>
  <si>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</si>
  <si>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</si>
  <si>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</si>
  <si>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</si>
  <si>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</si>
  <si>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</si>
  <si>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</si>
  <si>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</si>
  <si>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</si>
  <si>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</si>
  <si>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</si>
  <si>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</si>
  <si>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</si>
  <si>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</si>
  <si>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</si>
  <si>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</si>
  <si>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</si>
  <si>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</si>
  <si>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</si>
  <si>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</si>
  <si>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</si>
  <si>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</si>
  <si>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</si>
  <si>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</si>
  <si>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</si>
  <si>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</si>
  <si>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</si>
  <si>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</si>
  <si>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</si>
  <si>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</si>
  <si>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</si>
  <si>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</si>
  <si>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</si>
  <si>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</si>
  <si>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</si>
  <si>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</si>
  <si>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</si>
  <si>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</si>
  <si>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</si>
  <si>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</si>
  <si>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</si>
  <si>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</si>
  <si>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</si>
  <si>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</si>
  <si>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</si>
  <si>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</si>
  <si>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</si>
  <si>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</si>
  <si>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</si>
  <si>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</si>
  <si>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</si>
  <si>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</si>
  <si>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</si>
  <si>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</si>
  <si>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</si>
  <si>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</si>
  <si>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</si>
  <si>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</si>
  <si>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</si>
  <si>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</si>
  <si>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</si>
  <si>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</si>
  <si>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</si>
  <si>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</si>
  <si>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</si>
  <si>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</si>
  <si>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</si>
  <si>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</si>
  <si>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</si>
  <si>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</si>
  <si>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</si>
  <si>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</si>
  <si>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</si>
  <si>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</si>
  <si>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</si>
  <si>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</si>
  <si>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</si>
  <si>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</si>
  <si>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</si>
  <si>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</si>
  <si>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</si>
  <si>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</si>
  <si>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</si>
  <si>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</si>
  <si>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</si>
  <si>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</si>
  <si>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</si>
  <si>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</si>
  <si>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</si>
  <si>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</si>
  <si>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</si>
  <si>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</si>
  <si>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</si>
  <si>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</si>
  <si>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</si>
  <si>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</si>
  <si>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</si>
  <si>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</si>
  <si>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</si>
  <si>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</si>
  <si>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</si>
  <si>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</si>
  <si>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</si>
  <si>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</si>
  <si>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</si>
  <si>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</si>
  <si>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</si>
  <si>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</si>
  <si>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</si>
  <si>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</si>
  <si>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</si>
  <si>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</si>
  <si>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</si>
  <si>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</si>
  <si>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</si>
  <si>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</si>
  <si>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</si>
  <si>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</si>
  <si>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</si>
  <si>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</si>
  <si>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</si>
  <si>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</si>
  <si>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</si>
  <si>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</si>
  <si>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</si>
  <si>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</si>
  <si>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</si>
  <si>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</si>
  <si>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</si>
  <si>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</si>
  <si>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</si>
  <si>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</si>
  <si>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</si>
  <si>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</si>
  <si>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</si>
  <si>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</si>
  <si>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</si>
  <si>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</si>
  <si>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</si>
  <si>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</si>
  <si>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</si>
  <si>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</si>
  <si>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</si>
  <si>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</si>
  <si>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</si>
  <si>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</si>
  <si>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</si>
  <si>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</si>
  <si>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</si>
  <si>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</si>
  <si>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</si>
  <si>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</si>
  <si>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</si>
  <si>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</si>
  <si>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</si>
  <si>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</si>
  <si>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</si>
  <si>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</si>
  <si>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</si>
  <si>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</si>
  <si>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</si>
  <si>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</si>
  <si>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</si>
  <si>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</si>
  <si>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</si>
  <si>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</si>
  <si>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</si>
  <si>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</si>
  <si>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</si>
  <si>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</si>
  <si>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</si>
  <si>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</si>
  <si>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</si>
  <si>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</si>
  <si>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</si>
  <si>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</si>
  <si>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</si>
  <si>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</si>
  <si>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</si>
  <si>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</si>
  <si>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</si>
  <si>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</si>
  <si>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</si>
  <si>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</si>
  <si>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</si>
  <si>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</si>
  <si>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</si>
  <si>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</si>
  <si>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</si>
  <si>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</si>
  <si>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</si>
  <si>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</si>
  <si>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</si>
  <si>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</si>
  <si>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</si>
  <si>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</si>
  <si>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</si>
  <si>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</si>
  <si>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</si>
  <si>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</si>
  <si>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</si>
  <si>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</si>
  <si>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</si>
  <si>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</si>
  <si>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</si>
  <si>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</si>
  <si>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</si>
  <si>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</si>
  <si>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</si>
  <si>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</si>
  <si>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</si>
  <si>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</si>
  <si>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</si>
  <si>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</si>
  <si>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</si>
  <si>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</si>
  <si>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</si>
  <si>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</si>
  <si>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</si>
  <si>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</si>
  <si>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</si>
  <si>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</si>
  <si>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</si>
  <si>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</si>
  <si>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</si>
  <si>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</si>
  <si>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</si>
  <si>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</si>
  <si>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</si>
  <si>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</si>
  <si>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</si>
  <si>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</si>
  <si>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</si>
  <si>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</si>
  <si>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</si>
  <si>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</si>
  <si>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</si>
  <si>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</si>
  <si>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</si>
  <si>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</si>
  <si>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</si>
  <si>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</si>
  <si>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</si>
  <si>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</si>
  <si>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</si>
  <si>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</si>
  <si>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</si>
  <si>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</si>
  <si>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</si>
  <si>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</si>
  <si>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</si>
  <si>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</si>
  <si>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</si>
  <si>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</si>
  <si>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</si>
  <si>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</si>
  <si>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</si>
  <si>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</si>
  <si>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</si>
  <si>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</si>
  <si>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</si>
  <si>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</si>
  <si>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</si>
  <si>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</si>
  <si>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</si>
  <si>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</si>
  <si>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</si>
  <si>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</si>
  <si>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</si>
  <si>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</si>
  <si>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</si>
  <si>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</si>
  <si>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</si>
  <si>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</si>
  <si>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</si>
  <si>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</si>
  <si>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</si>
  <si>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</si>
  <si>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</si>
  <si>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</si>
  <si>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</si>
  <si>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</si>
  <si>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</si>
  <si>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</si>
  <si>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</si>
  <si>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</si>
  <si>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</si>
  <si>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</si>
  <si>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</si>
  <si>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</si>
  <si>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</si>
  <si>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</si>
  <si>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</si>
  <si>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</si>
  <si>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</si>
  <si>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</si>
  <si>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</si>
  <si>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</si>
  <si>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</si>
  <si>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</si>
  <si>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</si>
  <si>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</si>
  <si>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</si>
  <si>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</si>
  <si>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</si>
  <si>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</si>
  <si>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</si>
  <si>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</si>
  <si>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</si>
  <si>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</si>
  <si>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</si>
  <si>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</si>
  <si>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</si>
  <si>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</si>
  <si>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</si>
  <si>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</si>
  <si>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</si>
  <si>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</si>
  <si>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</si>
  <si>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</si>
  <si>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</si>
  <si>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</si>
  <si>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</si>
  <si>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</si>
  <si>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</si>
  <si>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</si>
  <si>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</si>
  <si>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</si>
  <si>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</si>
  <si>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</si>
  <si>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</si>
  <si>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</si>
  <si>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</si>
  <si>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</si>
  <si>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</si>
  <si>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</si>
  <si>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</si>
  <si>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</si>
  <si>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</si>
  <si>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</si>
  <si>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</si>
  <si>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</si>
  <si>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</si>
  <si>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</si>
  <si>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</si>
  <si>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</si>
  <si>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</si>
  <si>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</si>
  <si>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</si>
  <si>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</si>
  <si>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</si>
  <si>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</si>
  <si>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</si>
  <si>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</si>
  <si>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</si>
  <si>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</si>
  <si>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</si>
  <si>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</si>
  <si>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</si>
  <si>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</si>
  <si>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</si>
  <si>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</si>
  <si>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</si>
  <si>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</si>
  <si>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</si>
  <si>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</si>
  <si>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</si>
  <si>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</si>
  <si>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</si>
  <si>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</si>
  <si>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</si>
  <si>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</si>
  <si>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</si>
  <si>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</si>
  <si>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</si>
  <si>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</si>
  <si>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</si>
  <si>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</si>
  <si>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</si>
  <si>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</si>
  <si>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</si>
  <si>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</si>
  <si>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</si>
  <si>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</si>
  <si>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</si>
  <si>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</si>
  <si>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</si>
  <si>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</si>
  <si>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</si>
  <si>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</si>
  <si>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</si>
  <si>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</si>
  <si>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</si>
  <si>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</si>
  <si>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</si>
  <si>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</si>
  <si>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</si>
  <si>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</si>
  <si>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</si>
  <si>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</si>
  <si>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</si>
  <si>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</si>
  <si>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</si>
  <si>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</si>
  <si>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</si>
  <si>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</si>
  <si>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</si>
  <si>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</si>
  <si>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</si>
  <si>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</si>
  <si>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</si>
  <si>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</si>
  <si>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</si>
  <si>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</si>
  <si>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</si>
  <si>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</si>
  <si>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</si>
  <si>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</si>
  <si>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</si>
  <si>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</si>
  <si>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</si>
  <si>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</si>
  <si>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</si>
  <si>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</si>
  <si>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</si>
  <si>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</si>
  <si>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</si>
  <si>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</si>
  <si>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</si>
  <si>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</si>
  <si>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</si>
  <si>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</si>
  <si>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</si>
  <si>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</si>
  <si>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</si>
  <si>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</si>
  <si>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</si>
  <si>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</si>
  <si>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</si>
  <si>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</si>
  <si>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</si>
  <si>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</si>
  <si>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</si>
  <si>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</si>
  <si>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</si>
  <si>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</si>
  <si>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</si>
  <si>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</si>
  <si>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</si>
  <si>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</si>
  <si>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</si>
  <si>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</si>
  <si>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</si>
  <si>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</si>
  <si>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</si>
  <si>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</si>
  <si>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</si>
  <si>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</si>
  <si>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</si>
  <si>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</si>
  <si>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</si>
  <si>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</si>
  <si>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</si>
  <si>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</si>
  <si>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</si>
  <si>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</si>
  <si>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</si>
  <si>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</si>
  <si>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</si>
  <si>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</si>
  <si>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</si>
  <si>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</si>
  <si>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</si>
  <si>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</si>
  <si>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</si>
  <si>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</si>
  <si>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</si>
  <si>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</si>
  <si>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</si>
  <si>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</si>
  <si>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</si>
  <si>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</si>
  <si>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</si>
  <si>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</si>
  <si>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</si>
  <si>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</si>
  <si>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</si>
  <si>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</si>
  <si>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</si>
  <si>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</si>
  <si>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</si>
  <si>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</si>
  <si>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</si>
  <si>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</si>
  <si>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</si>
  <si>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</si>
  <si>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</si>
  <si>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</si>
  <si>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</si>
  <si>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</si>
  <si>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</si>
  <si>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</si>
  <si>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</si>
  <si>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</si>
  <si>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</si>
  <si>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</si>
  <si>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</si>
  <si>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</si>
  <si>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</si>
  <si>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</si>
  <si>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</si>
  <si>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</si>
  <si>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</si>
  <si>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</si>
  <si>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</si>
  <si>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</si>
  <si>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</si>
  <si>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</si>
  <si>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</si>
  <si>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</si>
  <si>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</si>
  <si>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</si>
  <si>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</si>
  <si>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</si>
  <si>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</si>
  <si>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</si>
  <si>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</si>
  <si>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</si>
  <si>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</si>
  <si>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</si>
  <si>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</si>
  <si>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</si>
  <si>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</si>
  <si>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</si>
  <si>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</si>
  <si>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</si>
  <si>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</si>
  <si>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</si>
  <si>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</si>
  <si>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</si>
  <si>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</si>
  <si>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</si>
  <si>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</si>
  <si>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</si>
  <si>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</si>
  <si>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</si>
  <si>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</si>
  <si>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</si>
  <si>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</si>
  <si>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</si>
  <si>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</si>
  <si>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</si>
  <si>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</si>
  <si>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</si>
  <si>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</si>
  <si>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</si>
  <si>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</si>
  <si>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</si>
  <si>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</si>
  <si>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</si>
  <si>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</si>
  <si>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</si>
  <si>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</si>
  <si>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</si>
  <si>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</si>
  <si>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</si>
  <si>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</si>
  <si>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</si>
  <si>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</si>
  <si>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</si>
  <si>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</si>
  <si>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</si>
  <si>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</si>
  <si>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</si>
  <si>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</si>
  <si>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</si>
  <si>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</si>
  <si>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</si>
  <si>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</si>
  <si>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</si>
  <si>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</si>
  <si>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</si>
  <si>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</si>
  <si>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</si>
  <si>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</si>
  <si>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</si>
  <si>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</si>
  <si>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</si>
  <si>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</si>
  <si>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</si>
  <si>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</si>
  <si>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</si>
  <si>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</si>
  <si>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</si>
  <si>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</si>
  <si>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</si>
  <si>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</si>
  <si>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</si>
  <si>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</si>
  <si>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</si>
  <si>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</si>
  <si>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</si>
  <si>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</si>
  <si>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</si>
  <si>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</si>
  <si>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</si>
  <si>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</si>
  <si>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</si>
  <si>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</si>
  <si>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</si>
  <si>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</si>
  <si>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</si>
  <si>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</si>
  <si>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</si>
  <si>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</si>
  <si>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</si>
  <si>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</si>
  <si>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</si>
  <si>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</si>
  <si>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</si>
  <si>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</si>
  <si>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</si>
  <si>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</si>
  <si>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</si>
  <si>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</si>
  <si>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</si>
  <si>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</si>
  <si>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</si>
  <si>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</si>
  <si>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</si>
  <si>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</si>
  <si>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</si>
  <si>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</si>
  <si>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</si>
  <si>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</si>
  <si>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</si>
  <si>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</si>
  <si>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</si>
  <si>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</si>
  <si>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</si>
  <si>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</si>
  <si>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</si>
  <si>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</si>
  <si>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</si>
  <si>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</si>
  <si>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</si>
  <si>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</si>
  <si>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</si>
  <si>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</si>
  <si>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</si>
  <si>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</si>
  <si>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</si>
  <si>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</si>
  <si>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</si>
  <si>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</si>
  <si>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</si>
  <si>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</si>
  <si>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</si>
  <si>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</si>
  <si>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</si>
  <si>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</si>
  <si>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</si>
  <si>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</si>
  <si>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</si>
  <si>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</si>
  <si>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</si>
  <si>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</si>
  <si>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</si>
  <si>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</si>
  <si>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</si>
  <si>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</si>
  <si>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</si>
  <si>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</si>
  <si>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</si>
  <si>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</si>
  <si>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</si>
  <si>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</si>
  <si>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</si>
  <si>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</si>
  <si>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</si>
  <si>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</si>
  <si>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</si>
  <si>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</si>
  <si>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</si>
  <si>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</si>
  <si>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</si>
  <si>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</si>
  <si>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</si>
  <si>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</si>
  <si>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</si>
  <si>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</si>
  <si>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</si>
  <si>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</si>
  <si>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</si>
  <si>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</si>
  <si>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</si>
  <si>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</si>
  <si>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</si>
  <si>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</si>
  <si>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</si>
  <si>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</si>
  <si>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</si>
  <si>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</si>
  <si>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</si>
  <si>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</si>
  <si>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</si>
  <si>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</si>
  <si>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</si>
  <si>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</si>
  <si>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</si>
  <si>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</si>
  <si>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</si>
  <si>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</si>
  <si>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</si>
  <si>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</si>
  <si>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</si>
  <si>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</si>
  <si>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</si>
  <si>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</si>
  <si>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</si>
  <si>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</si>
  <si>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</si>
  <si>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</si>
  <si>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</si>
  <si>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</si>
  <si>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</si>
  <si>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</si>
  <si>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</si>
  <si>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</si>
  <si>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</si>
  <si>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</si>
  <si>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</si>
  <si>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</si>
  <si>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</si>
  <si>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</si>
  <si>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</si>
  <si>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</si>
  <si>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</si>
  <si>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</si>
  <si>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</si>
  <si>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</si>
  <si>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</si>
  <si>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</si>
  <si>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</si>
  <si>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</si>
  <si>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</si>
  <si>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</si>
  <si>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</si>
  <si>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</si>
  <si>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</si>
  <si>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</si>
  <si>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</si>
  <si>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</si>
  <si>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</si>
  <si>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</si>
  <si>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</si>
  <si>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</si>
  <si>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</si>
  <si>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</si>
  <si>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</si>
  <si>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</si>
  <si>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</si>
  <si>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</si>
  <si>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</si>
  <si>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</si>
  <si>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</si>
  <si>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</si>
  <si>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</si>
  <si>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</si>
  <si>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</si>
  <si>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</si>
  <si>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</si>
  <si>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</si>
  <si>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</si>
  <si>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</si>
  <si>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</si>
  <si>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</si>
  <si>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</si>
  <si>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</si>
  <si>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</si>
  <si>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</si>
  <si>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</si>
  <si>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</si>
  <si>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</si>
  <si>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</si>
  <si>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</si>
  <si>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</si>
  <si>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</si>
  <si>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</si>
  <si>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</si>
  <si>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</si>
  <si>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</si>
  <si>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</si>
  <si>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</si>
  <si>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</si>
  <si>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</si>
  <si>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</si>
  <si>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</si>
  <si>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</si>
  <si>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</si>
  <si>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</si>
  <si>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</si>
  <si>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</si>
  <si>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</si>
  <si>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</si>
  <si>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</si>
  <si>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</si>
  <si>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</si>
  <si>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</si>
  <si>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</si>
  <si>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</si>
  <si>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</si>
  <si>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</si>
  <si>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</si>
  <si>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</si>
  <si>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</si>
  <si>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</si>
  <si>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</si>
  <si>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</si>
  <si>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</si>
  <si>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</si>
  <si>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</si>
  <si>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</si>
  <si>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</si>
  <si>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</si>
  <si>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</si>
  <si>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</si>
  <si>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</si>
  <si>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</si>
  <si>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</si>
  <si>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</si>
  <si>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</si>
  <si>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</si>
  <si>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</si>
  <si>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</si>
  <si>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</si>
  <si>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</si>
  <si>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</si>
  <si>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</si>
  <si>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</si>
  <si>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</si>
  <si>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</si>
  <si>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</si>
  <si>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</si>
  <si>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</si>
  <si>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</si>
  <si>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</si>
  <si>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</si>
  <si>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</si>
  <si>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</si>
  <si>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</si>
  <si>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</si>
  <si>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</si>
  <si>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</si>
  <si>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</si>
  <si>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</si>
  <si>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</si>
  <si>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</si>
  <si>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</si>
  <si>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</si>
  <si>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</si>
  <si>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</si>
  <si>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</si>
  <si>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</si>
  <si>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</si>
  <si>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</si>
  <si>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</si>
  <si>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</si>
  <si>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</si>
  <si>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</si>
  <si>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</si>
  <si>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</si>
  <si>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</si>
  <si>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</si>
  <si>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</si>
  <si>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</si>
  <si>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</si>
  <si>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</si>
  <si>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</si>
  <si>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</si>
  <si>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</si>
  <si>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</si>
  <si>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</si>
  <si>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</si>
  <si>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</si>
  <si>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</si>
  <si>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</si>
  <si>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</si>
  <si>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</si>
  <si>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</si>
  <si>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</si>
  <si>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</si>
  <si>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</si>
  <si>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</si>
  <si>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</si>
  <si>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</si>
  <si>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</si>
  <si>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</si>
  <si>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</si>
  <si>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</si>
  <si>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</si>
  <si>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</si>
  <si>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</si>
  <si>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</si>
  <si>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</si>
  <si>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</si>
  <si>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</si>
  <si>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</si>
  <si>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</si>
  <si>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</si>
  <si>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</si>
  <si>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</si>
  <si>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</si>
  <si>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</si>
  <si>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</si>
  <si>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</si>
  <si>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</si>
  <si>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</si>
  <si>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</si>
  <si>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</si>
  <si>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</si>
  <si>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</si>
  <si>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</si>
  <si>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</si>
  <si>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</si>
  <si>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</si>
  <si>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</si>
  <si>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</si>
  <si>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</si>
  <si>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</si>
  <si>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</si>
  <si>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</si>
  <si>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</si>
  <si>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</si>
  <si>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</si>
  <si>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</si>
  <si>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</si>
  <si>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</si>
  <si>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</si>
  <si>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</si>
  <si>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</si>
  <si>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</si>
  <si>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</si>
  <si>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</si>
  <si>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</si>
  <si>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</si>
  <si>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</si>
  <si>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</si>
  <si>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</si>
  <si>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</si>
  <si>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</si>
  <si>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</si>
  <si>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</si>
  <si>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</si>
  <si>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</si>
  <si>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</si>
  <si>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</si>
  <si>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</si>
  <si>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</si>
  <si>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</si>
  <si>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</si>
  <si>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</si>
  <si>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</si>
  <si>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</si>
  <si>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</si>
  <si>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</si>
  <si>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</si>
  <si>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</si>
  <si>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</si>
  <si>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</si>
  <si>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</si>
  <si>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</si>
  <si>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</si>
  <si>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</si>
  <si>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</si>
  <si>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</si>
  <si>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</si>
  <si>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</si>
  <si>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</si>
  <si>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</si>
  <si>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</si>
  <si>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</si>
  <si>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</si>
  <si>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</si>
  <si>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</si>
  <si>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</si>
  <si>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</si>
  <si>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</si>
  <si>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</si>
  <si>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</si>
  <si>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</si>
  <si>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</si>
  <si>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</si>
  <si>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</si>
  <si>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</si>
  <si>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</si>
  <si>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</si>
  <si>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</si>
  <si>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</si>
  <si>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</si>
  <si>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</si>
  <si>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</si>
  <si>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</si>
  <si>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</si>
  <si>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</si>
  <si>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</si>
  <si>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</si>
  <si>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</si>
  <si>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</si>
  <si>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</si>
  <si>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</si>
  <si>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</si>
  <si>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</si>
  <si>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</si>
  <si>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</si>
  <si>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</si>
  <si>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</si>
  <si>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</si>
  <si>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</si>
  <si>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</si>
  <si>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</si>
  <si>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</si>
  <si>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</si>
  <si>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</si>
  <si>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</si>
  <si>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</si>
  <si>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</si>
  <si>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</si>
  <si>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</si>
  <si>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</si>
  <si>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</si>
  <si>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</si>
  <si>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</si>
  <si>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</si>
  <si>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</si>
  <si>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</si>
  <si>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</si>
  <si>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</si>
  <si>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</si>
  <si>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</si>
  <si>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</si>
  <si>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</si>
  <si>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</si>
  <si>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</si>
  <si>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</si>
  <si>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</si>
  <si>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</si>
  <si>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</si>
  <si>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</si>
  <si>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</si>
  <si>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</si>
  <si>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</si>
  <si>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</si>
  <si>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</si>
  <si>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</si>
  <si>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</si>
  <si>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</si>
  <si>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</si>
  <si>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</si>
  <si>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</si>
  <si>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</si>
  <si>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</si>
  <si>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</si>
  <si>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</si>
  <si>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</si>
  <si>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</si>
  <si>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</si>
  <si>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</si>
  <si>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</si>
  <si>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</si>
  <si>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</si>
  <si>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</si>
  <si>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</si>
  <si>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</si>
  <si>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</si>
  <si>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</si>
  <si>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</si>
  <si>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</si>
  <si>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</si>
  <si>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</si>
  <si>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</si>
  <si>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</si>
  <si>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</si>
  <si>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</si>
  <si>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</si>
  <si>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</si>
  <si>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</si>
  <si>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</si>
  <si>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</si>
  <si>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</si>
  <si>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</si>
  <si>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</si>
  <si>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</si>
  <si>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</si>
  <si>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</si>
  <si>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</si>
  <si>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</si>
  <si>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</si>
  <si>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</si>
  <si>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</si>
  <si>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</si>
  <si>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</si>
  <si>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</si>
  <si>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</si>
  <si>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</si>
  <si>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</si>
  <si>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</si>
  <si>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</si>
  <si>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</si>
  <si>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</si>
  <si>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</si>
  <si>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</si>
  <si>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</si>
  <si>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</si>
  <si>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</si>
  <si>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</si>
  <si>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</si>
  <si>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</si>
  <si>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</si>
  <si>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</si>
  <si>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</si>
  <si>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</si>
  <si>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</si>
  <si>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</si>
  <si>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</si>
  <si>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</si>
  <si>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</si>
  <si>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</si>
  <si>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</si>
  <si>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</si>
  <si>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</si>
  <si>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</si>
  <si>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</si>
  <si>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</si>
  <si>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</si>
  <si>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</si>
  <si>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</si>
  <si>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</si>
  <si>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</si>
  <si>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</si>
  <si>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</si>
  <si>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</si>
  <si>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</si>
  <si>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</si>
  <si>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</si>
  <si>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</si>
  <si>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</si>
  <si>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</si>
  <si>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</si>
  <si>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</si>
  <si>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</si>
  <si>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</si>
  <si>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</si>
  <si>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</si>
  <si>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</si>
  <si>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</si>
  <si>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</si>
  <si>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</si>
  <si>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</si>
  <si>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</si>
  <si>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</si>
  <si>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</si>
  <si>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</si>
  <si>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</si>
  <si>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</si>
  <si>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</si>
  <si>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</si>
  <si>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</si>
  <si>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</si>
  <si>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</si>
  <si>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</si>
  <si>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</si>
  <si>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</si>
  <si>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</si>
  <si>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</si>
  <si>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</si>
  <si>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</si>
  <si>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</si>
  <si>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</si>
  <si>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</si>
  <si>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</si>
  <si>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</si>
  <si>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</si>
  <si>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</si>
  <si>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</si>
  <si>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</si>
  <si>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</si>
  <si>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</si>
  <si>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</si>
  <si>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</si>
  <si>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</si>
  <si>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</si>
  <si>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</si>
  <si>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</si>
  <si>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</si>
  <si>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</si>
  <si>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</si>
  <si>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</si>
  <si>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</si>
  <si>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</si>
  <si>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</si>
  <si>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</si>
  <si>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</si>
  <si>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</si>
  <si>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</si>
  <si>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</si>
  <si>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</si>
  <si>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</si>
  <si>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</si>
  <si>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</si>
  <si>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</si>
  <si>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</si>
  <si>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</si>
  <si>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</si>
  <si>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</si>
  <si>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</si>
  <si>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</si>
  <si>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</si>
  <si>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</si>
  <si>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</si>
  <si>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</si>
  <si>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</si>
  <si>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</si>
  <si>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</si>
  <si>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</si>
  <si>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</si>
  <si>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</si>
  <si>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</si>
  <si>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</si>
  <si>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</si>
  <si>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</si>
  <si>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</si>
  <si>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</si>
  <si>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</si>
  <si>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</si>
  <si>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</si>
  <si>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</si>
  <si>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</si>
  <si>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</si>
  <si>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</si>
  <si>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</si>
  <si>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</si>
  <si>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</si>
  <si>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</si>
  <si>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</si>
  <si>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</si>
  <si>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</si>
  <si>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</si>
  <si>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</si>
  <si>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</si>
  <si>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</si>
  <si>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</si>
  <si>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</si>
  <si>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</si>
  <si>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</si>
  <si>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</si>
  <si>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</si>
  <si>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</si>
  <si>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</si>
  <si>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</si>
  <si>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</si>
  <si>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</si>
  <si>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</si>
  <si>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</si>
  <si>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</si>
  <si>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</si>
  <si>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</si>
  <si>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</si>
  <si>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</si>
  <si>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</si>
  <si>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</si>
  <si>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</si>
  <si>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</si>
  <si>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</si>
  <si>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</si>
  <si>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</si>
  <si>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</si>
  <si>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</si>
  <si>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</si>
  <si>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</si>
  <si>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</si>
  <si>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</si>
  <si>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</si>
  <si>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</si>
  <si>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</si>
  <si>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</si>
  <si>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</si>
  <si>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</si>
  <si>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</si>
  <si>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</si>
  <si>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</si>
  <si>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</si>
  <si>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</si>
  <si>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</si>
  <si>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</si>
  <si>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</si>
  <si>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</si>
  <si>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</si>
  <si>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</si>
  <si>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</si>
  <si>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</si>
  <si>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</si>
  <si>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</si>
  <si>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</si>
  <si>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</si>
  <si>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</si>
  <si>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</si>
  <si>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</si>
  <si>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</si>
  <si>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</si>
  <si>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</si>
  <si>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</si>
  <si>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</si>
  <si>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</si>
  <si>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</si>
  <si>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</si>
  <si>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</si>
  <si>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</si>
  <si>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</si>
  <si>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</si>
  <si>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</si>
  <si>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</si>
  <si>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</si>
  <si>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</si>
  <si>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</si>
  <si>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</si>
  <si>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</si>
  <si>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</si>
  <si>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</si>
  <si>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</si>
  <si>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</si>
  <si>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</si>
  <si>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</si>
  <si>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</si>
  <si>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</si>
  <si>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</si>
  <si>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</si>
  <si>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</si>
  <si>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</si>
  <si>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</si>
  <si>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</si>
  <si>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</si>
  <si>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</si>
  <si>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</si>
  <si>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</si>
  <si>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</si>
  <si>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</si>
  <si>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</si>
  <si>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</si>
  <si>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</si>
  <si>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</si>
  <si>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</si>
  <si>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</si>
  <si>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</si>
  <si>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</si>
  <si>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</si>
  <si>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</si>
  <si>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</si>
  <si>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</si>
  <si>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</si>
  <si>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</si>
  <si>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</si>
  <si>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</si>
  <si>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</si>
  <si>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</si>
  <si>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</si>
  <si>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</si>
  <si>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</si>
  <si>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</si>
  <si>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</si>
  <si>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</si>
  <si>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</si>
  <si>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</si>
  <si>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</si>
  <si>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</si>
  <si>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</si>
  <si>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</si>
  <si>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</si>
  <si>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</si>
  <si>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</si>
  <si>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</si>
  <si>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</si>
  <si>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</si>
  <si>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</si>
  <si>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</si>
  <si>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</si>
  <si>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</si>
  <si>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</si>
  <si>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</si>
  <si>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</si>
  <si>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</si>
  <si>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</si>
  <si>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</si>
  <si>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</si>
  <si>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</si>
  <si>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</si>
  <si>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</si>
  <si>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</si>
  <si>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</si>
  <si>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</si>
  <si>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</si>
  <si>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</si>
  <si>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</si>
  <si>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</si>
  <si>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</si>
  <si>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</si>
  <si>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</si>
  <si>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</si>
  <si>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</si>
  <si>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</si>
  <si>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</si>
  <si>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</si>
  <si>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</si>
  <si>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</si>
  <si>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</si>
  <si>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</si>
  <si>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</si>
  <si>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</si>
  <si>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</si>
  <si>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</si>
  <si>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</si>
  <si>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</si>
  <si>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</si>
  <si>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</si>
  <si>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</si>
  <si>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</si>
  <si>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</si>
  <si>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</si>
  <si>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</si>
  <si>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</si>
  <si>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</si>
  <si>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</si>
  <si>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</si>
  <si>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</si>
  <si>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</si>
  <si>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</si>
  <si>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</si>
  <si>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</si>
  <si>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</si>
  <si>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</si>
  <si>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</si>
  <si>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</si>
  <si>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</si>
  <si>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</si>
  <si>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</si>
  <si>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</si>
  <si>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</si>
  <si>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</si>
  <si>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</si>
  <si>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</si>
  <si>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</si>
  <si>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</si>
  <si>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</si>
  <si>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</si>
  <si>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</si>
  <si>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</si>
  <si>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</si>
  <si>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</si>
  <si>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</si>
  <si>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</si>
  <si>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</si>
  <si>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</si>
  <si>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</si>
  <si>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</si>
  <si>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</si>
  <si>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</si>
  <si>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</si>
  <si>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</si>
  <si>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</si>
  <si>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</si>
  <si>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</si>
  <si>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</si>
  <si>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</si>
  <si>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</si>
  <si>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</si>
  <si>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</si>
  <si>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</si>
  <si>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</si>
  <si>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</si>
  <si>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</si>
  <si>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</si>
  <si>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</si>
  <si>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</si>
  <si>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</si>
  <si>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</si>
  <si>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</si>
  <si>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</si>
  <si>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</si>
  <si>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</si>
  <si>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</si>
  <si>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</si>
  <si>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</si>
  <si>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</si>
  <si>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</si>
  <si>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</si>
  <si>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</si>
  <si>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</si>
  <si>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</si>
  <si>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</si>
  <si>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</si>
  <si>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</si>
  <si>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</si>
  <si>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</si>
  <si>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</si>
  <si>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</si>
  <si>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</si>
  <si>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</si>
  <si>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</si>
  <si>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</si>
  <si>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</si>
  <si>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</si>
  <si>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</si>
  <si>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</si>
  <si>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</si>
  <si>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</si>
  <si>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</si>
  <si>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</si>
  <si>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</si>
  <si>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</si>
  <si>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</si>
  <si>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</si>
  <si>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</si>
  <si>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</si>
  <si>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</si>
  <si>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</si>
  <si>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</si>
  <si>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</si>
  <si>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</si>
  <si>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</si>
  <si>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</si>
  <si>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</si>
  <si>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</si>
  <si>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</si>
  <si>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</si>
  <si>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</si>
  <si>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</si>
  <si>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</si>
  <si>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</si>
  <si>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</si>
  <si>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</si>
  <si>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</si>
  <si>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</si>
  <si>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</si>
  <si>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</si>
  <si>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</si>
  <si>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</si>
  <si>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</si>
  <si>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</si>
  <si>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</si>
  <si>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</si>
  <si>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</si>
  <si>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</si>
  <si>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</si>
  <si>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</si>
  <si>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</si>
  <si>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</si>
  <si>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</si>
  <si>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</si>
  <si>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</si>
  <si>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</si>
  <si>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</si>
  <si>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</si>
  <si>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</si>
  <si>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</si>
  <si>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</si>
  <si>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</si>
  <si>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</si>
  <si>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</si>
  <si>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</si>
  <si>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</si>
  <si>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</si>
  <si>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</si>
  <si>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</si>
  <si>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</si>
  <si>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</si>
  <si>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</si>
  <si>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</si>
  <si>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</si>
  <si>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</si>
  <si>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</si>
  <si>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</si>
  <si>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</si>
  <si>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</si>
  <si>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</si>
  <si>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</si>
  <si>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</si>
  <si>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</si>
  <si>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</si>
  <si>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</si>
  <si>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</si>
  <si>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</si>
  <si>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</si>
  <si>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</si>
  <si>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</si>
  <si>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</si>
  <si>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</si>
  <si>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</si>
  <si>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</si>
  <si>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</si>
  <si>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</si>
  <si>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</si>
  <si>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</si>
  <si>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</si>
  <si>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</si>
  <si>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</si>
  <si>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</si>
  <si>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</si>
  <si>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</si>
  <si>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</si>
  <si>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</si>
  <si>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</si>
  <si>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</si>
  <si>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</si>
  <si>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</si>
  <si>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</si>
  <si>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</si>
  <si>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</si>
  <si>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</si>
  <si>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</si>
  <si>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</si>
  <si>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</si>
  <si>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</si>
  <si>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</si>
  <si>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</si>
  <si>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</si>
  <si>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</si>
  <si>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</si>
  <si>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</si>
  <si>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</si>
  <si>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</si>
  <si>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</si>
  <si>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</si>
  <si>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</si>
  <si>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</si>
  <si>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</si>
  <si>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</si>
  <si>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</si>
  <si>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</si>
  <si>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</si>
  <si>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</si>
  <si>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</si>
  <si>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</si>
  <si>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</si>
  <si>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</si>
  <si>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</si>
  <si>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</si>
  <si>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</si>
  <si>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</si>
  <si>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</si>
  <si>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</si>
  <si>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</si>
  <si>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</si>
  <si>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</si>
  <si>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</si>
  <si>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</si>
  <si>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</si>
  <si>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</si>
  <si>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</si>
  <si>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</si>
  <si>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</si>
  <si>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</si>
  <si>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</si>
  <si>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</si>
  <si>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</si>
  <si>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</si>
  <si>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</si>
  <si>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</si>
  <si>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</si>
  <si>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</si>
  <si>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</si>
  <si>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</si>
  <si>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</si>
  <si>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</si>
  <si>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</si>
  <si>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</si>
  <si>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</si>
  <si>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</si>
  <si>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</si>
  <si>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</si>
  <si>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</si>
  <si>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</si>
  <si>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</si>
  <si>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</si>
  <si>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</si>
  <si>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</si>
  <si>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</si>
  <si>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</si>
  <si>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</si>
  <si>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</si>
  <si>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</si>
  <si>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</si>
  <si>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</si>
  <si>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</si>
  <si>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</si>
  <si>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</si>
  <si>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</si>
  <si>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</si>
  <si>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</si>
  <si>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</si>
  <si>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</si>
  <si>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</si>
  <si>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</si>
  <si>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</si>
  <si>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</si>
  <si>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</si>
  <si>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</si>
  <si>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</si>
  <si>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</si>
  <si>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</si>
  <si>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</si>
  <si>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</si>
  <si>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</si>
  <si>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</si>
  <si>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</si>
  <si>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</si>
  <si>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</si>
  <si>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</si>
  <si>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</si>
  <si>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</si>
  <si>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</si>
  <si>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</si>
  <si>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</si>
  <si>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</si>
  <si>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</si>
  <si>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</si>
  <si>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</si>
  <si>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</si>
  <si>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</si>
  <si>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</si>
  <si>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</si>
  <si>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</si>
  <si>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</si>
  <si>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</si>
  <si>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</si>
  <si>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</si>
  <si>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</si>
  <si>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</si>
  <si>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</si>
  <si>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</si>
  <si>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</si>
  <si>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</si>
  <si>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</si>
  <si>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</si>
  <si>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</si>
  <si>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</si>
  <si>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</si>
  <si>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</si>
  <si>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</si>
  <si>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</si>
  <si>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</si>
  <si>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</si>
  <si>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</si>
  <si>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</si>
  <si>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</si>
  <si>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</si>
  <si>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</si>
  <si>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</si>
  <si>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</si>
  <si>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</si>
  <si>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</si>
  <si>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</si>
  <si>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</si>
  <si>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</si>
  <si>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</si>
  <si>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</si>
  <si>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</si>
  <si>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</si>
  <si>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</si>
  <si>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</si>
  <si>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</si>
  <si>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</si>
  <si>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</si>
  <si>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</si>
  <si>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</si>
  <si>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</si>
  <si>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</si>
  <si>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</si>
  <si>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</si>
  <si>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</si>
  <si>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</si>
  <si>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</si>
  <si>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</si>
  <si>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</si>
  <si>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</si>
  <si>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</si>
  <si>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</si>
  <si>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</si>
  <si>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</si>
  <si>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</si>
  <si>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</si>
  <si>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</si>
  <si>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</si>
  <si>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</si>
  <si>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</si>
  <si>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</si>
  <si>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</si>
  <si>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</si>
  <si>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</si>
  <si>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</si>
  <si>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</si>
  <si>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</si>
  <si>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</si>
  <si>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</si>
  <si>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</si>
  <si>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</si>
  <si>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</si>
  <si>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</si>
  <si>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</si>
  <si>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</si>
  <si>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</si>
  <si>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</si>
  <si>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</si>
  <si>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</si>
  <si>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</si>
  <si>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</si>
  <si>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</si>
  <si>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</si>
  <si>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</si>
  <si>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</si>
  <si>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</si>
  <si>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</si>
  <si>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</si>
  <si>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</si>
  <si>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</si>
  <si>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</si>
  <si>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</si>
  <si>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</si>
  <si>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</si>
  <si>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</si>
  <si>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</si>
  <si>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</si>
  <si>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</si>
  <si>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</si>
  <si>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</si>
  <si>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</si>
  <si>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</si>
  <si>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</si>
  <si>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</si>
  <si>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</si>
  <si>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</si>
  <si>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</si>
  <si>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</si>
  <si>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</si>
  <si>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</si>
  <si>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</si>
  <si>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</si>
  <si>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</si>
  <si>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</si>
  <si>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</si>
  <si>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</si>
  <si>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</si>
  <si>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</si>
  <si>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</si>
  <si>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</si>
  <si>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</si>
  <si>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</si>
  <si>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</si>
  <si>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</si>
  <si>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</si>
  <si>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</si>
  <si>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</si>
  <si>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</si>
  <si>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</si>
  <si>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</si>
  <si>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</si>
  <si>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</si>
  <si>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</si>
  <si>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</si>
  <si>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</si>
  <si>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</si>
  <si>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</si>
  <si>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</si>
  <si>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</si>
  <si>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</si>
  <si>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</si>
  <si>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</si>
  <si>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</si>
  <si>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</si>
  <si>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</si>
  <si>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</si>
  <si>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</si>
  <si>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</si>
  <si>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</si>
  <si>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</si>
  <si>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</si>
  <si>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</si>
  <si>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</si>
  <si>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</si>
  <si>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</si>
  <si>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</si>
  <si>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</si>
  <si>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</si>
  <si>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</si>
  <si>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</si>
  <si>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</si>
  <si>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</si>
  <si>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</si>
  <si>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</si>
  <si>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</si>
  <si>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</si>
  <si>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</si>
  <si>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</si>
  <si>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</si>
  <si>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</si>
  <si>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</si>
  <si>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</si>
  <si>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</si>
  <si>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</si>
  <si>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</si>
  <si>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</si>
  <si>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</si>
  <si>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</si>
  <si>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</si>
  <si>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</si>
  <si>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</si>
  <si>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</si>
  <si>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</si>
  <si>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</si>
  <si>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</si>
  <si>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</si>
  <si>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</si>
  <si>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</si>
  <si>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</si>
  <si>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</si>
  <si>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</si>
  <si>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</si>
  <si>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</si>
  <si>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</si>
  <si>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</si>
  <si>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</si>
  <si>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</si>
  <si>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</si>
  <si>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</si>
  <si>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</si>
  <si>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</si>
  <si>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</si>
  <si>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</si>
  <si>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</si>
  <si>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</si>
  <si>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</si>
  <si>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</si>
  <si>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</si>
  <si>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</si>
  <si>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</si>
  <si>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</si>
  <si>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</si>
  <si>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</si>
  <si>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</si>
  <si>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</si>
  <si>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</si>
  <si>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</si>
  <si>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</si>
  <si>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</si>
  <si>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</si>
  <si>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</si>
  <si>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</si>
  <si>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</si>
  <si>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</si>
  <si>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</si>
  <si>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</si>
  <si>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</si>
  <si>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</si>
  <si>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</si>
  <si>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</si>
  <si>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</si>
  <si>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</si>
  <si>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</si>
  <si>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</si>
  <si>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</si>
  <si>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</si>
  <si>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</si>
  <si>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</si>
  <si>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</si>
  <si>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</si>
  <si>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</si>
  <si>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</si>
  <si>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</si>
  <si>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</si>
  <si>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</si>
  <si>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</si>
  <si>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</si>
  <si>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</si>
  <si>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</si>
  <si>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</si>
  <si>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</si>
  <si>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</si>
  <si>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</si>
  <si>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</si>
  <si>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</si>
  <si>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</si>
  <si>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</si>
  <si>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</si>
  <si>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</si>
  <si>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</si>
  <si>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</si>
  <si>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</si>
  <si>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</si>
  <si>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</si>
  <si>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</si>
  <si>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</si>
  <si>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</si>
  <si>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</si>
  <si>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</si>
  <si>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</si>
  <si>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</si>
  <si>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</si>
  <si>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</si>
  <si>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</si>
  <si>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</si>
  <si>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</si>
  <si>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</si>
  <si>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</si>
  <si>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</si>
  <si>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</si>
  <si>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</si>
  <si>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</si>
  <si>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</si>
  <si>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</si>
  <si>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</si>
  <si>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</si>
  <si>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</si>
  <si>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</si>
  <si>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</si>
  <si>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</si>
  <si>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</si>
  <si>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</si>
  <si>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</si>
  <si>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</si>
  <si>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</si>
  <si>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</si>
  <si>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</si>
  <si>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</si>
  <si>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</si>
  <si>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</si>
  <si>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</si>
  <si>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</si>
  <si>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</si>
  <si>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</si>
  <si>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</si>
  <si>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</si>
  <si>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</si>
  <si>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</si>
  <si>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</si>
  <si>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</si>
  <si>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</si>
  <si>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</si>
  <si>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</si>
  <si>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</si>
  <si>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</si>
  <si>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</si>
  <si>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</si>
  <si>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</si>
  <si>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</si>
  <si>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</si>
  <si>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</si>
  <si>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</si>
  <si>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</si>
  <si>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</si>
  <si>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</si>
  <si>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</si>
  <si>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</si>
  <si>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</si>
  <si>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</si>
  <si>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</si>
  <si>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</si>
  <si>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</si>
  <si>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</si>
  <si>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</si>
  <si>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</si>
  <si>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</si>
  <si>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</si>
  <si>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</si>
  <si>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</si>
  <si>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</si>
  <si>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</si>
  <si>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</si>
  <si>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</si>
  <si>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</si>
  <si>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</si>
  <si>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</si>
  <si>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</si>
  <si>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</si>
  <si>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</si>
  <si>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</si>
  <si>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</si>
  <si>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</si>
  <si>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</si>
  <si>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</si>
  <si>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</si>
  <si>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</si>
  <si>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</si>
  <si>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</si>
  <si>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</si>
  <si>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</si>
  <si>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</si>
  <si>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</si>
  <si>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</si>
  <si>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</si>
  <si>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</si>
  <si>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</si>
  <si>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</si>
  <si>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</si>
  <si>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</si>
  <si>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</si>
  <si>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</si>
  <si>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</si>
  <si>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</si>
  <si>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</si>
  <si>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</si>
  <si>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</si>
  <si>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</si>
  <si>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</si>
  <si>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</si>
  <si>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</si>
  <si>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</si>
  <si>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</si>
  <si>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</si>
  <si>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</si>
  <si>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</si>
  <si>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</si>
  <si>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</si>
  <si>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</si>
  <si>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</si>
  <si>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</si>
  <si>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</si>
  <si>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</si>
  <si>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</si>
  <si>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</si>
  <si>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</si>
  <si>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</si>
  <si>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</si>
  <si>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</si>
  <si>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</si>
  <si>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</si>
  <si>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</si>
  <si>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</si>
  <si>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</si>
  <si>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</si>
  <si>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</si>
  <si>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</si>
  <si>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</si>
  <si>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</si>
  <si>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</si>
  <si>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</si>
  <si>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</si>
  <si>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</si>
  <si>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</si>
  <si>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</si>
  <si>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</si>
  <si>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</si>
  <si>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</si>
  <si>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</si>
  <si>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</si>
  <si>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</si>
  <si>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</si>
  <si>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</si>
  <si>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</si>
  <si>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</si>
  <si>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</si>
  <si>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</si>
  <si>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</si>
  <si>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</si>
  <si>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</si>
  <si>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</si>
  <si>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</si>
  <si>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</si>
  <si>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</si>
  <si>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</si>
  <si>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</si>
  <si>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</si>
  <si>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</si>
  <si>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</si>
  <si>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</si>
  <si>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</si>
  <si>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</si>
  <si>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</si>
  <si>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</si>
  <si>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</si>
  <si>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</si>
  <si>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</si>
  <si>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</si>
  <si>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</si>
  <si>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</si>
  <si>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</si>
  <si>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</si>
  <si>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</si>
  <si>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</si>
  <si>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</si>
  <si>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</si>
  <si>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</si>
  <si>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</si>
  <si>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</si>
  <si>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</si>
  <si>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</si>
  <si>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</si>
  <si>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</si>
  <si>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</si>
  <si>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</si>
  <si>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</si>
  <si>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</si>
  <si>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</si>
  <si>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</si>
  <si>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</si>
  <si>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</si>
  <si>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</si>
  <si>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</si>
  <si>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</si>
  <si>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</si>
  <si>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</si>
  <si>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</si>
  <si>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</si>
  <si>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</si>
  <si>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</si>
  <si>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</si>
  <si>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</si>
  <si>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</si>
  <si>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</si>
  <si>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</si>
  <si>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</si>
  <si>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</si>
  <si>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</si>
  <si>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</si>
  <si>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</si>
  <si>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</si>
  <si>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</si>
  <si>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</si>
  <si>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</si>
  <si>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</si>
  <si>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</si>
  <si>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</si>
  <si>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</si>
  <si>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</si>
  <si>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</si>
  <si>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</si>
  <si>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</si>
  <si>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</si>
  <si>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</si>
  <si>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</si>
  <si>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</si>
  <si>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</si>
  <si>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</si>
  <si>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</si>
  <si>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</si>
  <si>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</si>
  <si>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</si>
  <si>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</si>
  <si>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</si>
  <si>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</si>
  <si>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</si>
  <si>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</si>
  <si>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</si>
  <si>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</si>
  <si>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</si>
  <si>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</si>
  <si>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</si>
  <si>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</si>
  <si>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</si>
  <si>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</si>
  <si>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</si>
  <si>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</si>
  <si>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</si>
  <si>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</si>
  <si>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</si>
  <si>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</si>
  <si>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</si>
  <si>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</si>
  <si>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</si>
  <si>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</si>
  <si>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</si>
  <si>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</si>
  <si>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</si>
  <si>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</si>
  <si>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</si>
  <si>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</si>
  <si>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</si>
  <si>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</si>
  <si>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</si>
  <si>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</si>
  <si>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</si>
  <si>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</si>
  <si>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</si>
  <si>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</si>
  <si>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</si>
  <si>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</si>
  <si>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</si>
  <si>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</si>
  <si>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</si>
  <si>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</si>
  <si>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</si>
  <si>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</si>
  <si>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</si>
  <si>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</si>
  <si>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</si>
  <si>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</si>
  <si>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</si>
  <si>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</si>
  <si>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</si>
  <si>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</si>
  <si>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</si>
  <si>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</si>
  <si>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</si>
  <si>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</si>
  <si>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</si>
  <si>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</si>
  <si>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</si>
  <si>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</si>
  <si>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</si>
  <si>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</si>
  <si>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</si>
  <si>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</si>
  <si>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</si>
  <si>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</si>
  <si>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</si>
  <si>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</si>
  <si>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</si>
  <si>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</si>
  <si>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</si>
  <si>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</si>
  <si>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</si>
  <si>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</si>
  <si>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</si>
  <si>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</si>
  <si>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</si>
  <si>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</si>
  <si>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</si>
  <si>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</si>
  <si>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</si>
  <si>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</si>
  <si>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</si>
  <si>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</si>
  <si>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</si>
  <si>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</si>
  <si>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</si>
  <si>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</si>
  <si>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</si>
  <si>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</si>
  <si>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</si>
  <si>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</si>
  <si>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</si>
  <si>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</si>
  <si>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</si>
  <si>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</si>
  <si>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</si>
  <si>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</si>
  <si>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</si>
  <si>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</si>
  <si>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</si>
  <si>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</si>
  <si>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</si>
  <si>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</si>
  <si>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</si>
  <si>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</si>
  <si>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</si>
  <si>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</si>
  <si>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</si>
  <si>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</si>
  <si>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</si>
  <si>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</si>
  <si>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</si>
  <si>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</si>
  <si>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</si>
  <si>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</si>
  <si>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</si>
  <si>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</si>
  <si>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</si>
  <si>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</si>
  <si>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</si>
  <si>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</si>
  <si>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</si>
  <si>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</si>
  <si>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</si>
  <si>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</si>
  <si>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</si>
  <si>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</si>
  <si>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</si>
  <si>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</si>
  <si>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</si>
  <si>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</si>
  <si>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</si>
  <si>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</si>
  <si>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</si>
  <si>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</si>
  <si>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</si>
  <si>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</si>
  <si>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</si>
  <si>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</si>
  <si>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</si>
  <si>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</si>
  <si>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</si>
  <si>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</si>
  <si>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</si>
  <si>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</si>
  <si>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</si>
  <si>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</si>
  <si>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</si>
  <si>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</si>
  <si>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</si>
  <si>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</si>
  <si>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</si>
  <si>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</si>
  <si>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</si>
  <si>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</si>
  <si>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</si>
  <si>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</si>
  <si>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</si>
  <si>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</si>
  <si>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</si>
  <si>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</si>
  <si>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</si>
  <si>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</si>
  <si>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</si>
  <si>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</si>
  <si>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</si>
  <si>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</si>
  <si>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</si>
  <si>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</si>
  <si>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</si>
  <si>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</si>
  <si>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</si>
  <si>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</si>
  <si>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</si>
  <si>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</si>
  <si>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</si>
  <si>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</si>
  <si>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</si>
  <si>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</si>
  <si>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</si>
  <si>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</si>
  <si>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</si>
  <si>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</si>
  <si>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</si>
  <si>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</si>
  <si>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</si>
  <si>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</si>
  <si>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</si>
  <si>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</si>
  <si>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</si>
  <si>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</si>
  <si>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</si>
  <si>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</si>
  <si>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</si>
  <si>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</si>
  <si>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</si>
  <si>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</si>
  <si>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</si>
  <si>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</si>
  <si>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</si>
  <si>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</si>
  <si>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</si>
  <si>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</si>
  <si>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</si>
  <si>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</si>
  <si>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</si>
  <si>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</si>
  <si>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</si>
  <si>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</si>
  <si>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</si>
  <si>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</si>
  <si>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</si>
  <si>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</si>
  <si>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</si>
  <si>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</si>
  <si>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</si>
  <si>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</si>
  <si>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</si>
  <si>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</si>
  <si>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</si>
  <si>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</si>
  <si>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</si>
  <si>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</si>
  <si>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</si>
  <si>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</si>
  <si>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</si>
  <si>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</si>
  <si>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</si>
  <si>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</si>
  <si>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</si>
  <si>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</si>
  <si>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</si>
  <si>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</si>
  <si>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</si>
  <si>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</si>
  <si>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</si>
  <si>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</si>
  <si>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</si>
  <si>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</si>
  <si>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</si>
  <si>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</si>
  <si>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</si>
  <si>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</si>
  <si>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</si>
  <si>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</si>
  <si>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</si>
  <si>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</si>
  <si>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</si>
  <si>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</si>
  <si>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</si>
  <si>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</si>
  <si>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</si>
  <si>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</si>
  <si>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</si>
  <si>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</si>
  <si>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</si>
  <si>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</si>
  <si>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</si>
  <si>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</si>
  <si>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</si>
  <si>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</si>
  <si>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</si>
  <si>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</si>
  <si>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</si>
  <si>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</si>
  <si>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</si>
  <si>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</si>
  <si>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</si>
  <si>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</si>
  <si>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</si>
  <si>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</si>
  <si>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</si>
  <si>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</si>
  <si>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</si>
  <si>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</si>
  <si>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</si>
  <si>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</si>
  <si>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</si>
  <si>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</si>
  <si>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</si>
  <si>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</si>
  <si>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</si>
  <si>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</si>
  <si>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</si>
  <si>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</si>
  <si>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</si>
  <si>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</si>
  <si>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</si>
  <si>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</si>
  <si>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</si>
  <si>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</si>
  <si>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</si>
  <si>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</si>
  <si>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</si>
  <si>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</si>
  <si>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</si>
  <si>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</si>
  <si>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</si>
  <si>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</si>
  <si>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</si>
  <si>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</si>
  <si>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</si>
  <si>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</si>
  <si>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</si>
  <si>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</si>
  <si>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</si>
  <si>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</si>
  <si>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</si>
  <si>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</si>
  <si>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</si>
  <si>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</si>
  <si>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</si>
  <si>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</si>
  <si>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</si>
  <si>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</si>
  <si>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</si>
  <si>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</si>
  <si>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</si>
  <si>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</si>
  <si>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</si>
  <si>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</si>
  <si>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</si>
  <si>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</si>
  <si>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</si>
  <si>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</si>
  <si>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</si>
  <si>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</si>
  <si>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</si>
  <si>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</si>
  <si>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</si>
  <si>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</si>
  <si>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</si>
  <si>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</si>
  <si>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</si>
  <si>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</si>
  <si>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</si>
  <si>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</si>
  <si>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</si>
  <si>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</si>
  <si>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</si>
  <si>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</si>
  <si>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</si>
  <si>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</si>
  <si>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</si>
  <si>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</si>
  <si>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</si>
  <si>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</si>
  <si>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</si>
  <si>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</si>
  <si>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</si>
  <si>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</si>
  <si>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</si>
  <si>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</si>
  <si>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</si>
  <si>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</si>
  <si>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</si>
  <si>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</si>
  <si>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</si>
  <si>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</si>
  <si>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</si>
  <si>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</si>
  <si>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</si>
  <si>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</si>
  <si>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</si>
  <si>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</si>
  <si>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</si>
  <si>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</si>
  <si>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</si>
  <si>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</si>
  <si>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</si>
  <si>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</si>
  <si>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</si>
  <si>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</si>
  <si>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</si>
  <si>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</si>
  <si>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</si>
  <si>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</si>
  <si>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</si>
  <si>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</si>
  <si>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</si>
  <si>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</si>
  <si>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</si>
  <si>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</si>
  <si>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</si>
  <si>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</si>
  <si>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</si>
  <si>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</si>
  <si>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</si>
  <si>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</si>
  <si>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</si>
  <si>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</si>
  <si>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</si>
  <si>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</si>
  <si>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</si>
  <si>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</si>
  <si>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</si>
  <si>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</si>
  <si>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</si>
  <si>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</si>
  <si>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</si>
  <si>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</si>
  <si>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</si>
  <si>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</si>
  <si>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</si>
  <si>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</si>
  <si>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</si>
  <si>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</si>
  <si>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</si>
  <si>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</si>
  <si>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</si>
  <si>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</si>
  <si>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</si>
  <si>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</si>
  <si>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</si>
  <si>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</si>
  <si>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</si>
  <si>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</si>
  <si>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</si>
  <si>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</si>
  <si>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</si>
  <si>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</si>
  <si>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</si>
  <si>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</si>
  <si>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</si>
  <si>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</si>
  <si>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</si>
  <si>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</si>
  <si>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</si>
  <si>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</si>
  <si>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</si>
  <si>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</si>
  <si>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</si>
  <si>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</si>
  <si>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</si>
  <si>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</si>
  <si>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</si>
  <si>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</si>
  <si>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</si>
  <si>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</si>
  <si>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</si>
  <si>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</si>
  <si>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</si>
  <si>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</si>
  <si>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</si>
  <si>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</si>
  <si>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</si>
  <si>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</si>
  <si>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</si>
  <si>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</si>
  <si>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</si>
  <si>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</si>
  <si>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</si>
  <si>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</si>
  <si>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</si>
  <si>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</si>
  <si>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</si>
  <si>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</si>
  <si>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</si>
  <si>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</si>
  <si>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</si>
  <si>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</si>
  <si>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</si>
  <si>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</si>
  <si>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</si>
  <si>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</si>
  <si>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</si>
  <si>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</si>
  <si>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</si>
  <si>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</si>
  <si>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</si>
  <si>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</si>
  <si>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</si>
  <si>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</si>
  <si>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</si>
  <si>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</si>
  <si>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</si>
  <si>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</si>
  <si>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</si>
  <si>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</si>
  <si>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</si>
  <si>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</si>
  <si>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</si>
  <si>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</si>
  <si>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</si>
  <si>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</si>
  <si>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</si>
  <si>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</si>
  <si>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</si>
  <si>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</si>
  <si>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</si>
  <si>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</si>
  <si>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</si>
  <si>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</si>
  <si>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</si>
  <si>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</si>
  <si>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</si>
  <si>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</si>
  <si>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</si>
  <si>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</si>
  <si>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</si>
  <si>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</si>
  <si>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</si>
  <si>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</si>
  <si>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</si>
  <si>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</si>
  <si>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</si>
  <si>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</si>
  <si>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</si>
  <si>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</si>
  <si>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</si>
  <si>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</si>
  <si>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</si>
  <si>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</si>
  <si>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</si>
  <si>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</si>
  <si>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</si>
  <si>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</si>
  <si>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</si>
  <si>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</si>
  <si>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</si>
  <si>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</si>
  <si>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</si>
  <si>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</si>
  <si>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</si>
  <si>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</si>
  <si>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</si>
  <si>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</si>
  <si>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</si>
  <si>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</si>
  <si>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</si>
  <si>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</si>
  <si>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</si>
  <si>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</si>
  <si>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</si>
  <si>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</si>
  <si>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</si>
  <si>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</si>
  <si>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</si>
  <si>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</si>
  <si>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</si>
  <si>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</si>
  <si>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</si>
  <si>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</si>
  <si>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</si>
  <si>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</si>
  <si>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</si>
  <si>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</si>
  <si>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</si>
  <si>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</si>
  <si>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</si>
  <si>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</si>
  <si>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</si>
  <si>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</si>
  <si>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</si>
  <si>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</si>
  <si>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</si>
  <si>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</si>
  <si>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</si>
  <si>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</si>
  <si>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</si>
  <si>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</si>
  <si>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</si>
  <si>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</si>
  <si>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</si>
  <si>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</si>
  <si>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</si>
  <si>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</si>
  <si>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</si>
  <si>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</si>
  <si>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</si>
  <si>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</si>
  <si>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</si>
  <si>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</si>
  <si>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</si>
  <si>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</si>
  <si>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</si>
  <si>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</si>
  <si>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</si>
  <si>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</si>
  <si>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</si>
  <si>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</si>
  <si>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</si>
  <si>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</si>
  <si>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</si>
  <si>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</si>
  <si>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</si>
  <si>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</si>
  <si>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</si>
  <si>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</si>
  <si>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</si>
  <si>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</si>
  <si>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</si>
  <si>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</si>
  <si>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</si>
  <si>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</si>
  <si>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</si>
  <si>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</si>
  <si>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</si>
  <si>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</si>
  <si>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</si>
  <si>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</si>
  <si>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</si>
  <si>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</si>
  <si>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</si>
  <si>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</si>
  <si>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</si>
  <si>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</si>
  <si>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</si>
  <si>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</si>
  <si>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</si>
  <si>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</si>
  <si>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</si>
  <si>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</si>
  <si>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</si>
  <si>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</si>
  <si>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</si>
  <si>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</si>
  <si>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</si>
  <si>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</si>
  <si>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</si>
  <si>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</si>
  <si>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</si>
  <si>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</si>
  <si>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</si>
  <si>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</si>
  <si>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</si>
  <si>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</si>
  <si>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</si>
  <si>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</si>
  <si>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</si>
  <si>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</si>
  <si>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</si>
  <si>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</si>
  <si>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</si>
  <si>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</si>
  <si>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</si>
  <si>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</si>
  <si>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</si>
  <si>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</si>
  <si>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</si>
  <si>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</si>
  <si>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</si>
  <si>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</si>
  <si>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</si>
  <si>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</si>
  <si>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</si>
  <si>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</si>
  <si>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</si>
  <si>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</si>
  <si>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</si>
  <si>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</si>
  <si>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</si>
  <si>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</si>
  <si>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</si>
  <si>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</si>
  <si>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</si>
  <si>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</si>
  <si>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</si>
  <si>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</si>
  <si>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</si>
  <si>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</si>
  <si>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</si>
  <si>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</si>
  <si>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</si>
  <si>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</si>
  <si>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</si>
  <si>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</si>
  <si>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</si>
  <si>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</si>
  <si>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</si>
  <si>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</si>
  <si>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</si>
  <si>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</si>
  <si>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</si>
  <si>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</si>
  <si>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</si>
  <si>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</si>
  <si>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</si>
  <si>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</si>
  <si>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</si>
  <si>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</si>
  <si>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</si>
  <si>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</si>
  <si>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</si>
  <si>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</si>
  <si>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</si>
  <si>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</si>
  <si>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</si>
  <si>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</si>
  <si>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</si>
  <si>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</si>
  <si>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</si>
  <si>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</si>
  <si>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</si>
  <si>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</si>
  <si>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</si>
  <si>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</si>
  <si>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</si>
  <si>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</si>
  <si>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</si>
  <si>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</si>
  <si>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</si>
  <si>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</si>
  <si>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</si>
  <si>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</si>
  <si>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</si>
  <si>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</si>
  <si>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</si>
  <si>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</si>
  <si>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</si>
  <si>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</si>
  <si>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</si>
  <si>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</si>
  <si>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</si>
  <si>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</si>
  <si>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</si>
  <si>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</si>
  <si>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</si>
  <si>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</si>
  <si>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</si>
  <si>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</si>
  <si>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</si>
  <si>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</si>
  <si>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</si>
  <si>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</si>
  <si>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</si>
  <si>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</si>
  <si>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</si>
  <si>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</si>
  <si>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</si>
  <si>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</si>
  <si>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</si>
  <si>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</si>
  <si>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</si>
  <si>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</si>
  <si>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</si>
  <si>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</si>
  <si>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</si>
  <si>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</si>
  <si>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</si>
  <si>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</si>
  <si>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</si>
  <si>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</si>
  <si>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</si>
  <si>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</si>
  <si>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</si>
  <si>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</si>
  <si>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</si>
  <si>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</si>
  <si>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</si>
  <si>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</si>
  <si>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</si>
  <si>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</si>
  <si>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</si>
  <si>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</si>
  <si>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</si>
  <si>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</si>
  <si>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</si>
  <si>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</si>
  <si>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</si>
  <si>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</si>
  <si>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</si>
  <si>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</si>
  <si>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</si>
  <si>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</si>
  <si>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</si>
  <si>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</si>
  <si>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</si>
  <si>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</si>
  <si>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</si>
  <si>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</si>
  <si>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</si>
  <si>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</si>
  <si>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</si>
  <si>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</si>
  <si>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</si>
  <si>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</si>
  <si>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</si>
  <si>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</si>
  <si>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</si>
  <si>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</si>
  <si>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</si>
  <si>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</si>
  <si>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</si>
  <si>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</si>
  <si>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</si>
  <si>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</si>
  <si>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</si>
  <si>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</si>
  <si>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</si>
  <si>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</si>
  <si>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</si>
  <si>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</si>
  <si>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</si>
  <si>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</si>
  <si>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</si>
  <si>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</si>
  <si>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</si>
  <si>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</si>
  <si>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</si>
  <si>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</si>
  <si>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</si>
  <si>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</si>
  <si>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</si>
  <si>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</si>
  <si>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</si>
  <si>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</si>
  <si>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</si>
  <si>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</si>
  <si>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</si>
  <si>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</si>
  <si>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</si>
  <si>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</si>
  <si>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</si>
  <si>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</si>
  <si>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</si>
  <si>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</si>
  <si>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</si>
  <si>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</si>
  <si>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</si>
  <si>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</si>
  <si>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</si>
  <si>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</si>
  <si>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</si>
  <si>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</si>
  <si>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</si>
  <si>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</si>
  <si>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</si>
  <si>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</si>
  <si>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</si>
  <si>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</si>
  <si>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</si>
  <si>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</si>
  <si>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</si>
  <si>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</si>
  <si>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</si>
  <si>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</si>
  <si>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</si>
  <si>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</si>
  <si>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</si>
  <si>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</si>
  <si>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</si>
  <si>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</si>
  <si>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</si>
  <si>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</si>
  <si>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</si>
  <si>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</si>
  <si>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</si>
  <si>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</si>
  <si>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</si>
  <si>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</si>
  <si>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</si>
  <si>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</si>
  <si>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</si>
  <si>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</si>
  <si>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</si>
  <si>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</si>
  <si>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</si>
  <si>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</si>
  <si>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</si>
  <si>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</si>
  <si>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</si>
  <si>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</si>
  <si>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</si>
  <si>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</si>
  <si>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</si>
  <si>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</si>
  <si>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</si>
  <si>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</si>
  <si>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</si>
  <si>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</si>
  <si>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</si>
  <si>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</si>
  <si>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</si>
  <si>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</si>
  <si>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</si>
  <si>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</si>
  <si>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</si>
  <si>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</si>
  <si>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</si>
  <si>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</si>
  <si>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</si>
  <si>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</si>
  <si>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</si>
  <si>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</si>
  <si>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</si>
  <si>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</si>
  <si>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</si>
  <si>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</si>
  <si>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</si>
  <si>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</si>
  <si>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</si>
  <si>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</si>
  <si>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</si>
  <si>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</si>
  <si>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</si>
  <si>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</si>
  <si>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</si>
  <si>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</si>
  <si>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</si>
  <si>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</si>
  <si>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</si>
  <si>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</si>
  <si>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</si>
  <si>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</si>
  <si>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</si>
  <si>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</si>
  <si>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</si>
  <si>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</si>
  <si>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</si>
  <si>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</si>
  <si>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</si>
  <si>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</si>
  <si>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</si>
  <si>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</si>
  <si>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</si>
  <si>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</si>
  <si>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</si>
  <si>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</si>
  <si>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</si>
  <si>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</si>
  <si>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</si>
  <si>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</si>
  <si>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</si>
  <si>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</si>
  <si>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</si>
  <si>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</si>
  <si>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</si>
  <si>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</si>
  <si>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</si>
  <si>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</si>
  <si>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</si>
  <si>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</si>
  <si>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</si>
  <si>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</si>
  <si>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</si>
  <si>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</si>
  <si>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</si>
  <si>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</si>
  <si>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</si>
  <si>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</si>
  <si>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</si>
  <si>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</si>
  <si>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</si>
  <si>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</si>
  <si>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</si>
  <si>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</si>
  <si>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</si>
  <si>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</si>
  <si>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</si>
  <si>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</si>
  <si>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</si>
  <si>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</si>
  <si>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</si>
  <si>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</si>
  <si>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</si>
  <si>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</si>
  <si>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</si>
  <si>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</si>
  <si>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</si>
  <si>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</si>
  <si>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</si>
  <si>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</si>
  <si>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</si>
  <si>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</si>
  <si>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</si>
  <si>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</si>
  <si>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</si>
  <si>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</si>
  <si>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</si>
  <si>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</si>
  <si>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</si>
  <si>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</si>
  <si>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</si>
  <si>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</si>
  <si>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</si>
  <si>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</si>
  <si>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</si>
  <si>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</si>
  <si>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</si>
  <si>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</si>
  <si>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</si>
  <si>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</si>
  <si>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</si>
  <si>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</si>
  <si>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</si>
  <si>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</si>
  <si>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</si>
  <si>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</si>
  <si>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</si>
  <si>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</si>
  <si>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</si>
  <si>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</si>
  <si>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</si>
  <si>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</si>
  <si>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</si>
  <si>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</si>
  <si>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</si>
  <si>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</si>
  <si>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</si>
  <si>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</si>
  <si>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</si>
  <si>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</si>
  <si>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</si>
  <si>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</si>
  <si>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</si>
  <si>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</si>
  <si>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</si>
  <si>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</si>
  <si>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</si>
  <si>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</si>
  <si>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</si>
  <si>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</si>
  <si>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</si>
  <si>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</si>
  <si>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</si>
  <si>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</si>
  <si>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</si>
  <si>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</si>
  <si>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</si>
  <si>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</si>
  <si>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</si>
  <si>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</si>
  <si>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</si>
  <si>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</si>
  <si>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</si>
  <si>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</si>
  <si>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</si>
  <si>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</si>
  <si>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</si>
  <si>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</si>
  <si>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</si>
  <si>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</si>
  <si>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</si>
  <si>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</si>
  <si>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</si>
  <si>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</si>
  <si>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</si>
  <si>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</si>
  <si>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</si>
  <si>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</si>
  <si>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</si>
  <si>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</si>
  <si>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</si>
  <si>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</si>
  <si>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</si>
  <si>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</si>
  <si>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</si>
  <si>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</si>
  <si>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</si>
  <si>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</si>
  <si>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</si>
  <si>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</si>
  <si>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</si>
  <si>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</si>
  <si>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</si>
  <si>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</si>
  <si>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</si>
  <si>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</si>
  <si>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</si>
  <si>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</si>
  <si>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</si>
  <si>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</si>
  <si>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</si>
  <si>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</si>
  <si>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</si>
  <si>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</si>
  <si>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</si>
  <si>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</si>
  <si>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</si>
  <si>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</si>
  <si>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</si>
  <si>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</si>
  <si>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</si>
  <si>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</si>
  <si>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</si>
  <si>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</si>
  <si>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</si>
  <si>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</si>
  <si>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</si>
  <si>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</si>
  <si>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</si>
  <si>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</si>
  <si>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</si>
  <si>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</si>
  <si>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</si>
  <si>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</si>
  <si>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</si>
  <si>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</si>
  <si>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</si>
  <si>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</si>
  <si>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</si>
  <si>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</si>
  <si>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</si>
  <si>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</si>
  <si>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</si>
  <si>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</si>
  <si>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</si>
  <si>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</si>
  <si>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</si>
  <si>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</si>
  <si>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</si>
  <si>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</si>
  <si>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</si>
  <si>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</si>
  <si>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</si>
  <si>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</si>
  <si>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</si>
  <si>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</si>
  <si>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</si>
  <si>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</si>
  <si>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</si>
  <si>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</si>
  <si>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</si>
  <si>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</si>
  <si>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</si>
  <si>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</si>
  <si>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</si>
  <si>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</si>
  <si>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</si>
  <si>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</si>
  <si>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</si>
  <si>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</si>
  <si>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</si>
  <si>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</si>
  <si>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</si>
  <si>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</si>
  <si>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</si>
  <si>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</si>
  <si>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</si>
  <si>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</si>
  <si>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</si>
  <si>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</si>
  <si>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</si>
  <si>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</si>
  <si>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</si>
  <si>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</si>
  <si>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</si>
  <si>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</si>
  <si>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</si>
  <si>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</si>
  <si>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</si>
  <si>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</si>
  <si>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</si>
  <si>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</si>
  <si>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</si>
  <si>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</si>
  <si>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</si>
  <si>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</si>
  <si>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</si>
  <si>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</si>
  <si>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</si>
  <si>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</si>
  <si>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</si>
  <si>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</si>
  <si>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</si>
  <si>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</si>
  <si>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</si>
  <si>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</si>
  <si>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</si>
  <si>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</si>
  <si>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</si>
  <si>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</si>
  <si>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</si>
  <si>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</si>
  <si>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</si>
  <si>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</si>
  <si>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</si>
  <si>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</si>
  <si>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</si>
  <si>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</si>
  <si>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</si>
  <si>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</si>
  <si>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</si>
  <si>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</si>
  <si>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</si>
  <si>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</si>
  <si>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</si>
  <si>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</si>
  <si>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</si>
  <si>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</si>
  <si>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</si>
  <si>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</si>
  <si>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</si>
  <si>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</si>
  <si>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</si>
  <si>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</si>
  <si>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</si>
  <si>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</si>
  <si>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</si>
  <si>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</si>
  <si>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</si>
  <si>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</si>
  <si>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</si>
  <si>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</si>
  <si>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</si>
  <si>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</si>
  <si>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</si>
  <si>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</si>
  <si>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</si>
  <si>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</si>
  <si>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</si>
  <si>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</si>
  <si>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</si>
  <si>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</si>
  <si>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</si>
  <si>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</si>
  <si>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</si>
  <si>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</si>
  <si>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</si>
  <si>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</si>
  <si>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</si>
  <si>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</si>
  <si>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</si>
  <si>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</si>
  <si>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</si>
  <si>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</si>
  <si>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</si>
  <si>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</si>
  <si>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</si>
  <si>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</si>
  <si>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</si>
  <si>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</si>
  <si>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</si>
  <si>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</si>
  <si>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</si>
  <si>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</si>
  <si>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</si>
  <si>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</si>
  <si>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</si>
  <si>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</si>
  <si>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</si>
  <si>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</si>
  <si>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</si>
  <si>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</si>
  <si>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</si>
  <si>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</si>
  <si>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</si>
  <si>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</si>
  <si>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</si>
  <si>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</si>
  <si>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</si>
  <si>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</si>
  <si>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</si>
  <si>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</si>
  <si>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</si>
  <si>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</si>
  <si>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</si>
  <si>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</si>
  <si>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</si>
  <si>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</si>
  <si>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</si>
  <si>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</si>
  <si>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</si>
  <si>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</si>
  <si>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</si>
  <si>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</si>
  <si>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</si>
  <si>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</si>
  <si>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</si>
  <si>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</si>
  <si>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</si>
  <si>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</si>
  <si>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</si>
  <si>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</si>
  <si>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</si>
  <si>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</si>
  <si>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</si>
  <si>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</si>
  <si>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</si>
  <si>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</si>
  <si>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</si>
  <si>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</si>
  <si>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</si>
  <si>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</si>
  <si>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</si>
  <si>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</si>
  <si>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</si>
  <si>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</si>
  <si>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</si>
  <si>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</si>
  <si>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</si>
  <si>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</si>
  <si>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</si>
  <si>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</si>
  <si>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</si>
  <si>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</si>
  <si>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</si>
  <si>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</si>
  <si>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</si>
  <si>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</si>
  <si>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</si>
  <si>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</si>
  <si>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</si>
  <si>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</si>
  <si>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</si>
  <si>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</si>
  <si>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</si>
  <si>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</si>
  <si>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</si>
  <si>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</si>
  <si>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</si>
  <si>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</si>
  <si>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</si>
  <si>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</si>
  <si>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</si>
  <si>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</si>
  <si>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</si>
  <si>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</si>
  <si>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</si>
  <si>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</si>
  <si>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</si>
  <si>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</si>
  <si>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</si>
  <si>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</si>
  <si>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</si>
  <si>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</si>
  <si>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</si>
  <si>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</si>
  <si>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</si>
  <si>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</si>
  <si>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</si>
  <si>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</si>
  <si>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</si>
  <si>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</si>
  <si>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</si>
  <si>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</si>
  <si>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</si>
  <si>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</si>
  <si>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</si>
  <si>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</si>
  <si>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</si>
  <si>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</si>
  <si>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</si>
  <si>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</si>
  <si>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</si>
  <si>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</si>
  <si>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</si>
  <si>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</si>
  <si>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</si>
  <si>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</si>
  <si>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</si>
  <si>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</si>
  <si>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</si>
  <si>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</si>
  <si>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</si>
  <si>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</si>
  <si>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</si>
  <si>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</si>
  <si>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</si>
  <si>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</si>
  <si>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</si>
  <si>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</si>
  <si>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</si>
  <si>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</si>
  <si>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</si>
  <si>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</si>
  <si>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</si>
  <si>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</si>
  <si>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</si>
  <si>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</si>
  <si>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</si>
  <si>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</si>
  <si>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</si>
  <si>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</si>
  <si>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</si>
  <si>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</si>
  <si>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</si>
  <si>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</si>
  <si>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</si>
  <si>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</si>
  <si>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</si>
  <si>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</si>
  <si>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</si>
  <si>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</si>
  <si>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</si>
  <si>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</si>
  <si>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</si>
  <si>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</si>
  <si>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</si>
  <si>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</si>
  <si>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</si>
  <si>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</si>
  <si>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</si>
  <si>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</si>
  <si>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</si>
  <si>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</si>
  <si>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</si>
  <si>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</si>
  <si>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</si>
  <si>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</si>
  <si>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</si>
  <si>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</si>
  <si>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</si>
  <si>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</si>
  <si>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</si>
  <si>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</si>
  <si>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</si>
  <si>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</si>
  <si>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</si>
  <si>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</si>
  <si>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</si>
  <si>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</si>
  <si>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</si>
  <si>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</si>
  <si>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</si>
  <si>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</si>
  <si>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</si>
  <si>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</si>
  <si>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</si>
  <si>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</si>
  <si>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</si>
  <si>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</si>
  <si>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</si>
  <si>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</si>
  <si>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</si>
  <si>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</si>
  <si>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</si>
  <si>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</si>
  <si>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</si>
  <si>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</si>
  <si>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</si>
  <si>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</si>
  <si>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</si>
  <si>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</si>
  <si>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</si>
  <si>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</si>
  <si>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</si>
  <si>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</si>
  <si>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</si>
  <si>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</si>
  <si>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</si>
  <si>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</si>
  <si>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</si>
  <si>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</si>
  <si>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</si>
  <si>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</si>
  <si>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</si>
  <si>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</si>
  <si>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</si>
  <si>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</si>
  <si>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</si>
  <si>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</si>
  <si>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</si>
  <si>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</si>
  <si>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</si>
  <si>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</si>
  <si>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</si>
  <si>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</si>
  <si>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</si>
  <si>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</si>
  <si>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</si>
  <si>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</si>
  <si>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</si>
  <si>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</si>
  <si>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</si>
  <si>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</si>
  <si>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</si>
  <si>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</si>
  <si>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</si>
  <si>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</si>
  <si>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</si>
  <si>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</si>
  <si>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</si>
  <si>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</si>
  <si>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</si>
  <si>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</si>
  <si>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</si>
  <si>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</si>
  <si>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</si>
  <si>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</si>
  <si>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</si>
  <si>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</si>
  <si>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</si>
  <si>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</si>
  <si>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</si>
  <si>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</si>
  <si>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</si>
  <si>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</si>
  <si>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</si>
  <si>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</si>
  <si>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</si>
  <si>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</si>
  <si>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</si>
  <si>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</si>
  <si>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</si>
  <si>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</si>
  <si>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</si>
  <si>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</si>
  <si>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</si>
  <si>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</si>
  <si>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</si>
  <si>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</si>
  <si>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</si>
  <si>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</si>
  <si>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</si>
  <si>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</si>
  <si>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</si>
  <si>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</si>
  <si>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</si>
  <si>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</si>
  <si>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</si>
  <si>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</si>
  <si>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</si>
  <si>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</si>
  <si>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</si>
  <si>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</si>
  <si>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</si>
  <si>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</si>
  <si>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</si>
  <si>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</si>
  <si>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</si>
  <si>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</si>
  <si>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</si>
  <si>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</si>
  <si>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</si>
  <si>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</si>
  <si>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</si>
  <si>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</si>
  <si>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</si>
  <si>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</si>
  <si>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</si>
  <si>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</si>
  <si>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</si>
  <si>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</si>
  <si>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</si>
  <si>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</si>
  <si>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</si>
  <si>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</si>
  <si>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</si>
  <si>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</si>
  <si>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</si>
  <si>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</si>
  <si>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</si>
  <si>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</si>
  <si>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</si>
  <si>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</si>
  <si>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</si>
  <si>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</si>
  <si>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</si>
  <si>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</si>
  <si>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</si>
  <si>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</si>
  <si>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</si>
  <si>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</si>
  <si>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</si>
  <si>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</si>
  <si>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</si>
  <si>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</si>
  <si>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</si>
  <si>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</si>
  <si>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</si>
  <si>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</si>
  <si>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</si>
  <si>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</si>
  <si>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</si>
  <si>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</si>
  <si>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</si>
  <si>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</si>
  <si>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</si>
  <si>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</si>
  <si>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</si>
  <si>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</si>
  <si>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</si>
  <si>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</si>
  <si>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</si>
  <si>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</si>
  <si>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</si>
  <si>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</si>
  <si>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</si>
  <si>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</si>
  <si>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</si>
  <si>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</si>
  <si>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</si>
  <si>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</si>
  <si>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</si>
  <si>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</si>
  <si>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</si>
  <si>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</si>
  <si>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</si>
  <si>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</si>
  <si>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</si>
  <si>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</si>
  <si>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</si>
  <si>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</si>
  <si>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</si>
  <si>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</si>
  <si>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</si>
  <si>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</si>
  <si>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</si>
  <si>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</si>
  <si>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</si>
  <si>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</si>
  <si>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</si>
  <si>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</si>
  <si>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</si>
  <si>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</si>
  <si>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</si>
  <si>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</si>
  <si>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</si>
  <si>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</si>
  <si>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</si>
  <si>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</si>
  <si>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</si>
  <si>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</si>
  <si>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</si>
  <si>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</si>
  <si>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</si>
  <si>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</si>
  <si>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</si>
  <si>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</si>
  <si>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</si>
  <si>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</si>
  <si>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</si>
  <si>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</si>
  <si>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</si>
  <si>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</si>
  <si>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</si>
  <si>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</si>
  <si>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</si>
  <si>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</si>
  <si>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</si>
  <si>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</si>
  <si>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</si>
  <si>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</si>
  <si>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</si>
  <si>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</si>
  <si>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</si>
  <si>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</si>
  <si>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</si>
  <si>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</si>
  <si>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</si>
  <si>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</si>
  <si>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</si>
  <si>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</si>
  <si>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</si>
  <si>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</si>
  <si>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</si>
  <si>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</si>
  <si>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</si>
  <si>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</si>
  <si>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</si>
  <si>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</si>
  <si>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</si>
  <si>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</si>
  <si>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</si>
  <si>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</si>
  <si>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</si>
  <si>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</si>
  <si>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</si>
  <si>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</si>
  <si>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</si>
  <si>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</si>
  <si>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</si>
  <si>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</si>
  <si>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</si>
  <si>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</si>
  <si>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</si>
  <si>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</si>
  <si>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</si>
  <si>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</si>
  <si>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</si>
  <si>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</si>
  <si>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</si>
  <si>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</si>
  <si>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</si>
  <si>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</si>
  <si>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</si>
  <si>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</si>
  <si>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</si>
  <si>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</si>
  <si>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</si>
  <si>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</si>
  <si>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</si>
  <si>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</si>
  <si>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</si>
  <si>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</si>
  <si>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</si>
  <si>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</si>
  <si>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</si>
  <si>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</si>
  <si>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</si>
  <si>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</si>
  <si>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</si>
  <si>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</si>
  <si>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</si>
  <si>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</si>
  <si>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</si>
  <si>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</si>
  <si>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</si>
  <si>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</si>
  <si>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</si>
  <si>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</si>
  <si>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</si>
  <si>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</si>
  <si>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</si>
  <si>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</si>
  <si>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</si>
  <si>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</si>
  <si>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</si>
  <si>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</si>
  <si>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</si>
  <si>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</si>
  <si>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</si>
  <si>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</si>
  <si>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</si>
  <si>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</si>
  <si>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</si>
  <si>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</si>
  <si>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</si>
  <si>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</si>
  <si>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</si>
  <si>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</si>
  <si>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</si>
  <si>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</si>
  <si>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</si>
  <si>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</si>
  <si>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</si>
  <si>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</si>
  <si>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</si>
  <si>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</si>
  <si>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</si>
  <si>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</si>
  <si>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</si>
  <si>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</si>
  <si>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</si>
  <si>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</si>
  <si>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</si>
  <si>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</si>
  <si>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</si>
  <si>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</si>
  <si>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</si>
  <si>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</si>
  <si>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</si>
  <si>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</si>
  <si>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</si>
  <si>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</si>
  <si>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</si>
  <si>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</si>
  <si>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</si>
  <si>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</si>
  <si>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</si>
  <si>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</si>
  <si>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</si>
  <si>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</si>
  <si>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</si>
  <si>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</si>
  <si>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</si>
  <si>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</si>
  <si>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</si>
  <si>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</si>
  <si>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</si>
  <si>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</si>
  <si>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</si>
  <si>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</si>
  <si>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</si>
  <si>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</si>
  <si>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</si>
  <si>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</si>
  <si>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</si>
  <si>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</si>
  <si>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</si>
  <si>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</si>
  <si>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</si>
  <si>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</si>
  <si>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</si>
  <si>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</si>
  <si>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</si>
  <si>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</si>
  <si>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</si>
  <si>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</si>
  <si>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</si>
  <si>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</si>
  <si>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</si>
  <si>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</si>
  <si>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</si>
  <si>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</si>
  <si>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</si>
  <si>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</si>
  <si>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</si>
  <si>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</si>
  <si>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</si>
  <si>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</si>
  <si>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</si>
  <si>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</si>
  <si>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</si>
  <si>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</si>
  <si>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</si>
  <si>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</si>
  <si>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</si>
  <si>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</si>
  <si>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</si>
  <si>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</si>
  <si>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</si>
  <si>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</si>
  <si>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</si>
  <si>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</si>
  <si>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</si>
  <si>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</si>
  <si>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</si>
  <si>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</si>
  <si>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</si>
  <si>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</si>
  <si>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</si>
  <si>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</si>
  <si>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</si>
  <si>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</si>
  <si>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</si>
  <si>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</si>
  <si>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</si>
  <si>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</si>
  <si>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</si>
  <si>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</si>
  <si>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</si>
  <si>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</si>
  <si>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</si>
  <si>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</si>
  <si>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</si>
  <si>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</si>
  <si>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</si>
  <si>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</si>
  <si>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</si>
  <si>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</si>
  <si>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</si>
  <si>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</si>
  <si>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</si>
  <si>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</si>
  <si>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</si>
  <si>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</si>
  <si>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</si>
  <si>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</si>
  <si>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</si>
  <si>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</si>
  <si>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</si>
  <si>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</si>
  <si>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</si>
  <si>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</si>
  <si>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</si>
  <si>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</si>
  <si>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</si>
  <si>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</si>
  <si>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</si>
  <si>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</si>
  <si>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</si>
  <si>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</si>
  <si>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</si>
  <si>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</si>
  <si>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</si>
  <si>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</si>
  <si>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</si>
  <si>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</si>
  <si>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</si>
  <si>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</si>
  <si>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</si>
  <si>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</si>
  <si>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</si>
  <si>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</si>
  <si>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</si>
  <si>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</si>
  <si>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</si>
  <si>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</si>
  <si>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</si>
  <si>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</si>
  <si>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</si>
  <si>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</si>
  <si>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</si>
  <si>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</si>
  <si>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</si>
  <si>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</si>
  <si>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</si>
  <si>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</si>
  <si>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</si>
  <si>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</si>
  <si>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</si>
  <si>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</si>
  <si>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</si>
  <si>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</si>
  <si>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</si>
  <si>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</si>
  <si>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</si>
  <si>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</si>
  <si>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</si>
  <si>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</si>
  <si>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</si>
  <si>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</si>
  <si>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</si>
  <si>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</si>
  <si>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</si>
  <si>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</si>
  <si>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</si>
  <si>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</si>
  <si>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</si>
  <si>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</si>
  <si>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</si>
  <si>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</si>
  <si>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</si>
  <si>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</si>
  <si>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</si>
  <si>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</si>
  <si>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</si>
  <si>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</si>
  <si>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</si>
  <si>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</si>
  <si>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</si>
  <si>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</si>
  <si>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</si>
  <si>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</si>
  <si>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</si>
  <si>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</si>
  <si>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</si>
  <si>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</si>
  <si>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</si>
  <si>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</si>
  <si>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</si>
  <si>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</si>
  <si>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</si>
  <si>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</si>
  <si>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</si>
  <si>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</si>
  <si>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</si>
  <si>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</si>
  <si>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</si>
  <si>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</si>
  <si>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</si>
  <si>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</si>
  <si>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</si>
  <si>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</si>
  <si>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</si>
  <si>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</si>
  <si>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</si>
  <si>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</si>
  <si>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</si>
  <si>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</si>
  <si>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</si>
  <si>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</si>
  <si>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</si>
  <si>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</si>
  <si>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</si>
  <si>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</si>
  <si>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</si>
  <si>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</si>
  <si>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</si>
  <si>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</si>
  <si>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</si>
  <si>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</si>
  <si>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</si>
  <si>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</si>
  <si>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</si>
  <si>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</si>
  <si>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</si>
  <si>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</si>
  <si>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</si>
  <si>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</si>
  <si>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</si>
  <si>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</si>
  <si>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</si>
  <si>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</si>
  <si>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</si>
  <si>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</si>
  <si>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</si>
  <si>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</si>
  <si>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</si>
  <si>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</si>
  <si>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</si>
  <si>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</si>
  <si>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</si>
  <si>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</si>
  <si>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</si>
  <si>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</si>
  <si>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</si>
  <si>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</si>
  <si>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</si>
  <si>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</si>
  <si>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</si>
  <si>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</si>
  <si>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</si>
  <si>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</si>
  <si>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</si>
  <si>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</si>
  <si>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</si>
  <si>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</si>
  <si>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</si>
  <si>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</si>
  <si>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</si>
  <si>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</si>
  <si>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</si>
  <si>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</si>
  <si>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</si>
  <si>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</si>
  <si>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</si>
  <si>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</si>
  <si>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</si>
  <si>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</si>
  <si>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</si>
  <si>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</si>
  <si>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</si>
  <si>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</si>
  <si>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</si>
  <si>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</si>
  <si>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</si>
  <si>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</si>
  <si>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</si>
  <si>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</si>
  <si>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</si>
  <si>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</si>
  <si>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</si>
  <si>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</si>
  <si>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</si>
  <si>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</si>
  <si>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</si>
  <si>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</si>
  <si>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</si>
  <si>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</si>
  <si>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</si>
  <si>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</si>
  <si>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</si>
  <si>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</si>
  <si>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</si>
  <si>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</si>
  <si>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</si>
  <si>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</si>
  <si>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</si>
  <si>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</si>
  <si>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</si>
  <si>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</si>
  <si>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</si>
  <si>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</si>
  <si>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</si>
  <si>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</si>
  <si>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</si>
  <si>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</si>
  <si>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</si>
  <si>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</si>
  <si>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</si>
  <si>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</si>
  <si>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</si>
  <si>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</si>
  <si>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</si>
  <si>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</si>
  <si>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</si>
  <si>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</si>
  <si>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</si>
  <si>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</si>
  <si>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</si>
  <si>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</si>
  <si>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</si>
  <si>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</si>
  <si>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</si>
  <si>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</si>
  <si>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</si>
  <si>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</si>
  <si>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</si>
  <si>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</si>
  <si>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</si>
  <si>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</si>
  <si>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</si>
  <si>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</si>
  <si>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</si>
  <si>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</si>
  <si>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</si>
  <si>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</si>
  <si>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</si>
  <si>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</si>
  <si>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</si>
  <si>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</si>
  <si>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</si>
  <si>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</si>
  <si>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</si>
  <si>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</si>
  <si>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</si>
  <si>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</si>
  <si>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</si>
  <si>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</si>
  <si>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</si>
  <si>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</si>
  <si>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</si>
  <si>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</si>
  <si>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</si>
  <si>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</si>
  <si>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</si>
  <si>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</si>
  <si>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</si>
  <si>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</si>
  <si>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</si>
  <si>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</si>
  <si>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</si>
  <si>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</si>
  <si>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</si>
  <si>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</si>
  <si>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</si>
  <si>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</si>
  <si>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</si>
  <si>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</si>
  <si>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</si>
  <si>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</si>
  <si>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</si>
  <si>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</si>
  <si>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</si>
  <si>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</si>
  <si>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</si>
  <si>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</si>
  <si>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</si>
  <si>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</si>
  <si>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</si>
  <si>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</si>
  <si>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</si>
  <si>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</si>
  <si>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</si>
  <si>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</si>
  <si>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</si>
  <si>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</si>
  <si>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</si>
  <si>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</si>
  <si>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</si>
  <si>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</si>
  <si>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</si>
  <si>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</si>
  <si>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</si>
  <si>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</si>
  <si>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</si>
  <si>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</si>
  <si>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</si>
  <si>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</si>
  <si>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</si>
  <si>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</si>
  <si>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</si>
  <si>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</si>
  <si>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</si>
  <si>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</si>
  <si>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</si>
  <si>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</si>
  <si>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</si>
  <si>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</si>
  <si>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</si>
  <si>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</si>
  <si>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</si>
  <si>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</si>
  <si>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</si>
  <si>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</si>
  <si>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</si>
  <si>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</si>
  <si>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</si>
  <si>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</si>
  <si>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</si>
  <si>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</si>
  <si>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</si>
  <si>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</si>
  <si>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</si>
  <si>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</si>
  <si>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</si>
  <si>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</si>
  <si>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</si>
  <si>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</si>
  <si>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</si>
  <si>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</si>
  <si>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</si>
  <si>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</si>
  <si>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</si>
  <si>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</si>
  <si>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</si>
  <si>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</si>
  <si>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</si>
  <si>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</si>
  <si>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</si>
  <si>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</si>
  <si>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</si>
  <si>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</si>
  <si>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</si>
  <si>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</si>
  <si>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</si>
  <si>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</si>
  <si>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</si>
  <si>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</si>
  <si>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</si>
  <si>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</si>
  <si>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</si>
  <si>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</si>
  <si>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</si>
  <si>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</si>
  <si>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</si>
  <si>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</si>
  <si>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</si>
  <si>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</si>
  <si>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</si>
  <si>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</si>
  <si>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</si>
  <si>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</si>
  <si>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</si>
  <si>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</si>
  <si>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</si>
  <si>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</si>
  <si>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</si>
  <si>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</si>
  <si>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</si>
  <si>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</si>
  <si>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</si>
  <si>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</si>
  <si>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</si>
  <si>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</si>
  <si>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</si>
  <si>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</si>
  <si>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</si>
  <si>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</si>
  <si>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</si>
  <si>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</si>
  <si>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</si>
  <si>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</si>
  <si>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</si>
  <si>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</si>
  <si>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</si>
  <si>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</si>
  <si>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</si>
  <si>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</si>
  <si>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</si>
  <si>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</si>
  <si>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</si>
  <si>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</si>
  <si>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</si>
  <si>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</si>
  <si>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</si>
  <si>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</si>
  <si>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</si>
  <si>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</si>
  <si>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</si>
  <si>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</si>
  <si>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</si>
  <si>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</si>
  <si>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</si>
  <si>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</si>
  <si>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</si>
  <si>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</si>
  <si>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</si>
  <si>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</si>
  <si>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</si>
  <si>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</si>
  <si>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</si>
  <si>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</si>
  <si>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</si>
  <si>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</si>
  <si>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</si>
  <si>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</si>
  <si>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</si>
  <si>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</si>
  <si>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</si>
  <si>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</si>
  <si>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</si>
  <si>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</si>
  <si>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</si>
  <si>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</si>
  <si>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</si>
  <si>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</si>
  <si>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</si>
  <si>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</si>
  <si>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</si>
  <si>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</si>
  <si>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</si>
  <si>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</si>
  <si>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</si>
  <si>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</si>
  <si>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</si>
  <si>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</si>
  <si>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</si>
  <si>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</si>
  <si>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</si>
  <si>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</si>
  <si>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</si>
  <si>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</si>
  <si>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</si>
  <si>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</si>
  <si>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</si>
  <si>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</si>
  <si>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</si>
  <si>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</si>
  <si>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</si>
  <si>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</si>
  <si>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</si>
  <si>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</si>
  <si>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</si>
  <si>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</si>
  <si>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</si>
  <si>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</si>
  <si>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</si>
  <si>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</si>
  <si>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</si>
  <si>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</si>
  <si>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</si>
  <si>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</si>
  <si>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</si>
  <si>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</si>
  <si>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</si>
  <si>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</si>
  <si>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</si>
  <si>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</si>
  <si>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</si>
  <si>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</si>
  <si>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</si>
  <si>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</si>
  <si>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</si>
  <si>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</si>
  <si>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</si>
  <si>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</si>
  <si>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</si>
  <si>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</si>
  <si>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</si>
  <si>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</si>
  <si>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</si>
  <si>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</si>
  <si>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</si>
  <si>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</si>
  <si>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</si>
  <si>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</si>
  <si>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</si>
  <si>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</si>
  <si>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</si>
  <si>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</si>
  <si>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</si>
  <si>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</si>
  <si>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</si>
  <si>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</si>
  <si>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</si>
  <si>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</si>
  <si>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</si>
  <si>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</si>
  <si>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</si>
  <si>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</si>
  <si>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</si>
  <si>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</si>
  <si>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</si>
  <si>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</si>
  <si>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</si>
  <si>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</si>
  <si>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</si>
  <si>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</si>
  <si>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</si>
  <si>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</si>
  <si>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</si>
  <si>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</si>
  <si>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</si>
  <si>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</si>
  <si>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</si>
  <si>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</si>
  <si>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</si>
  <si>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</si>
  <si>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</si>
  <si>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</si>
  <si>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</si>
  <si>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</si>
  <si>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</si>
  <si>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</si>
  <si>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</si>
  <si>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</si>
  <si>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</si>
  <si>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</si>
  <si>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</si>
  <si>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</si>
  <si>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</si>
  <si>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</si>
  <si>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</si>
  <si>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</si>
  <si>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</si>
  <si>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</si>
  <si>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</si>
  <si>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</si>
  <si>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</si>
  <si>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</si>
  <si>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</si>
  <si>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</si>
  <si>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</si>
  <si>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</si>
  <si>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</si>
  <si>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</si>
  <si>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</si>
  <si>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</si>
  <si>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</si>
  <si>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</si>
  <si>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</si>
  <si>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</si>
  <si>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</si>
  <si>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</si>
  <si>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</si>
  <si>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</si>
  <si>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</si>
  <si>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</si>
  <si>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</si>
  <si>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</si>
  <si>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</si>
  <si>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</si>
  <si>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</si>
  <si>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</si>
  <si>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</si>
  <si>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</si>
  <si>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</si>
  <si>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</si>
  <si>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</si>
  <si>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</si>
  <si>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</si>
  <si>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</si>
  <si>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</si>
  <si>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</si>
  <si>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</si>
  <si>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</si>
  <si>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</si>
  <si>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</si>
  <si>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</si>
  <si>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</si>
  <si>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</si>
  <si>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</si>
  <si>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</si>
  <si>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</si>
  <si>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</si>
  <si>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</si>
  <si>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</si>
  <si>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</si>
  <si>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</si>
  <si>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</si>
  <si>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</si>
  <si>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</si>
  <si>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</si>
  <si>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</si>
  <si>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</si>
  <si>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</si>
  <si>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</si>
  <si>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</si>
  <si>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</si>
  <si>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</si>
  <si>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</si>
  <si>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</si>
  <si>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</si>
  <si>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</si>
  <si>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</si>
  <si>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</si>
  <si>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</si>
  <si>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</si>
  <si>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</si>
  <si>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</si>
  <si>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</si>
  <si>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</si>
  <si>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</si>
  <si>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</si>
  <si>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</si>
  <si>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</si>
  <si>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</si>
  <si>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</si>
  <si>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</si>
  <si>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</si>
  <si>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</si>
  <si>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</si>
  <si>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</si>
  <si>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</si>
  <si>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</si>
  <si>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</si>
  <si>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</si>
  <si>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</si>
  <si>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</si>
  <si>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</si>
  <si>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</si>
  <si>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</si>
  <si>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</si>
  <si>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</si>
  <si>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</si>
  <si>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</si>
  <si>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</si>
  <si>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</si>
  <si>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</si>
  <si>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</si>
  <si>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</si>
  <si>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</si>
  <si>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</si>
  <si>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</si>
  <si>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</si>
  <si>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</si>
  <si>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</si>
  <si>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</si>
  <si>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</si>
  <si>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</si>
  <si>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</si>
  <si>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</si>
  <si>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</si>
  <si>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</si>
  <si>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</si>
  <si>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</si>
  <si>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</si>
  <si>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</si>
  <si>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</si>
  <si>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</si>
  <si>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</si>
  <si>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</si>
  <si>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</si>
  <si>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</si>
  <si>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</si>
  <si>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</si>
  <si>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</si>
  <si>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</si>
  <si>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</si>
  <si>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</si>
  <si>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</si>
  <si>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</si>
  <si>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</si>
  <si>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</si>
  <si>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</si>
  <si>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</si>
  <si>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</si>
  <si>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</si>
  <si>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</si>
  <si>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</si>
  <si>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</si>
  <si>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</si>
  <si>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</si>
  <si>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</si>
  <si>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</si>
  <si>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</si>
  <si>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</si>
  <si>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</si>
  <si>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</si>
  <si>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</si>
  <si>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</si>
  <si>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</si>
  <si>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</si>
  <si>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</si>
  <si>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</si>
  <si>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</si>
  <si>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</si>
  <si>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</si>
  <si>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</si>
  <si>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</si>
  <si>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</si>
  <si>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</si>
  <si>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</si>
  <si>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</si>
  <si>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</si>
  <si>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</si>
  <si>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</si>
  <si>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</si>
  <si>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</si>
  <si>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</si>
  <si>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</si>
  <si>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</si>
  <si>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</si>
  <si>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</si>
  <si>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</si>
  <si>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</si>
  <si>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</si>
  <si>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</si>
  <si>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</si>
  <si>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</si>
  <si>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</si>
  <si>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</si>
  <si>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</si>
  <si>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</si>
  <si>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</si>
  <si>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</si>
  <si>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</si>
  <si>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</si>
  <si>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</si>
  <si>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</si>
  <si>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</si>
  <si>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</si>
  <si>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</si>
  <si>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</si>
  <si>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</si>
  <si>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</si>
  <si>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</si>
  <si>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</si>
  <si>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</si>
  <si>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</si>
  <si>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</si>
  <si>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</si>
  <si>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</si>
  <si>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</si>
  <si>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</si>
  <si>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</si>
  <si>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</si>
  <si>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</si>
  <si>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</si>
  <si>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</si>
  <si>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</si>
  <si>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</si>
  <si>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</si>
  <si>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</si>
  <si>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</si>
  <si>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</si>
  <si>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</si>
  <si>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</si>
  <si>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</si>
  <si>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</si>
  <si>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</si>
  <si>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</si>
  <si>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</si>
  <si>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</si>
  <si>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</si>
  <si>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</si>
  <si>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</si>
  <si>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</si>
  <si>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</si>
  <si>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</si>
  <si>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</si>
  <si>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</si>
  <si>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</si>
  <si>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</si>
  <si>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</si>
  <si>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</si>
  <si>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</si>
  <si>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</si>
  <si>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</si>
  <si>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</si>
  <si>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</si>
  <si>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</si>
  <si>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</si>
  <si>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</si>
  <si>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</si>
  <si>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</si>
  <si>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</si>
  <si>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</si>
  <si>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</si>
  <si>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</si>
  <si>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</si>
  <si>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</si>
  <si>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</si>
  <si>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</si>
  <si>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</si>
  <si>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</si>
  <si>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</si>
  <si>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</si>
  <si>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</si>
  <si>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</si>
  <si>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</si>
  <si>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</si>
  <si>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</si>
  <si>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</si>
  <si>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</si>
  <si>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</si>
  <si>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</si>
  <si>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</si>
  <si>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</si>
  <si>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</si>
  <si>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</si>
  <si>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</si>
  <si>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</si>
  <si>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</si>
  <si>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</si>
  <si>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</si>
  <si>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</si>
  <si>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</si>
  <si>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</si>
  <si>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</si>
  <si>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</si>
  <si>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</si>
  <si>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</si>
  <si>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</si>
  <si>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</si>
  <si>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</si>
  <si>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</si>
  <si>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</si>
  <si>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</si>
  <si>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</si>
  <si>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</si>
  <si>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</si>
  <si>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</si>
  <si>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</si>
  <si>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</si>
  <si>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</si>
  <si>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</si>
  <si>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</si>
  <si>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</si>
  <si>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</si>
  <si>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</si>
  <si>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</si>
  <si>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</si>
  <si>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</si>
  <si>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</si>
  <si>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</si>
  <si>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</si>
  <si>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</si>
  <si>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</si>
  <si>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</si>
  <si>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</si>
  <si>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</si>
  <si>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</si>
  <si>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</si>
  <si>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</si>
  <si>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</si>
  <si>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</si>
  <si>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</si>
  <si>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</si>
  <si>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</si>
  <si>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</si>
  <si>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</si>
  <si>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</si>
  <si>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</si>
  <si>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</si>
  <si>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</si>
  <si>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</si>
  <si>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</si>
  <si>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</si>
  <si>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</si>
  <si>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</si>
  <si>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</si>
  <si>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</si>
  <si>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</si>
  <si>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</si>
  <si>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</si>
  <si>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</si>
  <si>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</si>
  <si>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</si>
  <si>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</si>
  <si>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</si>
  <si>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</si>
  <si>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</si>
  <si>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</si>
  <si>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</si>
  <si>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</si>
  <si>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</si>
  <si>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</si>
  <si>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</si>
  <si>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</si>
  <si>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</si>
  <si>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</si>
  <si>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</si>
  <si>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</si>
  <si>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</si>
  <si>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</si>
  <si>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</si>
  <si>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</si>
  <si>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</si>
  <si>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</si>
  <si>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</si>
  <si>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</si>
  <si>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</si>
  <si>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</si>
  <si>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</si>
  <si>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</si>
  <si>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</si>
  <si>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</si>
  <si>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</si>
  <si>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</si>
  <si>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</si>
  <si>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</si>
  <si>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</si>
  <si>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</si>
  <si>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</si>
  <si>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</si>
  <si>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</si>
  <si>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</si>
  <si>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</si>
  <si>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</si>
  <si>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</si>
  <si>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</si>
  <si>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</si>
  <si>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</si>
  <si>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</si>
  <si>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</si>
  <si>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</si>
  <si>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</si>
  <si>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</si>
  <si>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</si>
  <si>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</si>
  <si>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</si>
  <si>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</si>
  <si>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</si>
  <si>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</si>
  <si>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</si>
  <si>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</si>
  <si>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</si>
  <si>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</si>
  <si>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</si>
  <si>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</si>
  <si>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</si>
  <si>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</si>
  <si>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</si>
  <si>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</si>
  <si>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</si>
  <si>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</si>
  <si>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</si>
  <si>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</si>
  <si>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</si>
  <si>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</si>
  <si>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</si>
  <si>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</si>
  <si>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</si>
  <si>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</si>
  <si>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</si>
  <si>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</si>
  <si>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</si>
  <si>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</si>
  <si>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</si>
  <si>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</si>
  <si>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</si>
  <si>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</si>
  <si>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</si>
  <si>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</si>
  <si>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</si>
  <si>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</si>
  <si>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</si>
  <si>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</si>
  <si>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</si>
  <si>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</si>
  <si>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</si>
  <si>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</si>
  <si>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</si>
  <si>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</si>
  <si>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</si>
  <si>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</si>
  <si>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</si>
  <si>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</si>
  <si>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</si>
  <si>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</si>
  <si>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</si>
  <si>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</si>
  <si>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</si>
  <si>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</si>
  <si>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</si>
  <si>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</si>
  <si>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</si>
  <si>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</si>
  <si>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</si>
  <si>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</si>
  <si>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</si>
  <si>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</si>
  <si>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</si>
  <si>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</si>
  <si>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</si>
  <si>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</si>
  <si>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</si>
  <si>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</si>
  <si>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</si>
  <si>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</si>
  <si>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</si>
  <si>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</si>
  <si>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</si>
  <si>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</si>
  <si>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</si>
  <si>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</si>
  <si>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</si>
  <si>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</si>
  <si>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</si>
  <si>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</si>
  <si>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</si>
  <si>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</si>
  <si>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</si>
  <si>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</si>
  <si>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</si>
  <si>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</si>
  <si>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</si>
  <si>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</si>
  <si>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</si>
  <si>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</si>
  <si>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</si>
  <si>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</si>
  <si>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</si>
  <si>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</si>
  <si>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</si>
  <si>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</si>
  <si>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</si>
  <si>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</si>
  <si>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</si>
  <si>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</si>
  <si>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</si>
  <si>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</si>
  <si>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</si>
  <si>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</si>
  <si>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</si>
  <si>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</si>
  <si>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</si>
  <si>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</si>
  <si>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</si>
  <si>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</si>
  <si>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</si>
  <si>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</si>
  <si>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</si>
  <si>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</si>
  <si>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</si>
  <si>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</si>
  <si>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</si>
  <si>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</si>
  <si>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</si>
  <si>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</si>
  <si>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</si>
  <si>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</si>
  <si>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</si>
  <si>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</si>
  <si>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</si>
  <si>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</si>
  <si>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</si>
  <si>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</si>
  <si>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</si>
  <si>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</si>
  <si>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</si>
  <si>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</si>
  <si>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</si>
  <si>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</si>
  <si>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</si>
  <si>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</si>
  <si>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</si>
  <si>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</si>
  <si>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</si>
  <si>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</si>
  <si>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</si>
  <si>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</si>
  <si>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</si>
  <si>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</si>
  <si>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</si>
  <si>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</si>
  <si>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</si>
  <si>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</si>
  <si>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</si>
  <si>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</si>
  <si>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</si>
  <si>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</si>
  <si>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</si>
  <si>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</si>
  <si>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</si>
  <si>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</si>
  <si>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</si>
  <si>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</si>
  <si>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</si>
  <si>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</si>
  <si>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</si>
  <si>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</si>
  <si>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</si>
  <si>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</si>
  <si>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</si>
  <si>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</si>
  <si>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</si>
  <si>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</si>
  <si>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</si>
  <si>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</si>
  <si>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</si>
  <si>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</si>
  <si>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</si>
  <si>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</si>
  <si>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</si>
  <si>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</si>
  <si>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</si>
  <si>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</si>
  <si>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</si>
  <si>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</si>
  <si>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</si>
  <si>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</si>
  <si>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</si>
  <si>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</si>
  <si>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</si>
  <si>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</si>
  <si>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</si>
  <si>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</si>
  <si>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</si>
  <si>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</si>
  <si>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</si>
  <si>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</si>
  <si>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</si>
  <si>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</si>
  <si>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</si>
  <si>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</si>
  <si>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</si>
  <si>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</si>
  <si>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</si>
  <si>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</si>
  <si>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</si>
  <si>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</si>
  <si>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</si>
  <si>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</si>
  <si>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</si>
  <si>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</si>
  <si>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</si>
  <si>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</si>
  <si>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</si>
  <si>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</si>
  <si>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</si>
  <si>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</si>
  <si>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</si>
  <si>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</si>
  <si>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</si>
  <si>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</si>
  <si>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</si>
  <si>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</si>
  <si>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</si>
  <si>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</si>
  <si>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</si>
  <si>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</si>
  <si>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</si>
  <si>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</si>
  <si>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</si>
  <si>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</si>
  <si>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</si>
  <si>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</si>
  <si>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</si>
  <si>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</si>
  <si>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</si>
  <si>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</si>
  <si>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</si>
  <si>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</si>
  <si>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</si>
  <si>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</si>
  <si>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</si>
  <si>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</si>
  <si>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</si>
  <si>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</si>
  <si>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</si>
  <si>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</si>
  <si>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</si>
  <si>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</si>
  <si>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</si>
  <si>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</si>
  <si>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</si>
  <si>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</si>
  <si>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</si>
  <si>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</si>
  <si>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</si>
  <si>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</si>
  <si>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</si>
  <si>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</si>
  <si>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</si>
  <si>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</si>
  <si>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</si>
  <si>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</si>
  <si>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</si>
  <si>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</si>
  <si>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</si>
  <si>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</si>
  <si>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</si>
  <si>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</si>
  <si>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</si>
  <si>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</si>
  <si>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</si>
  <si>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</si>
  <si>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</si>
  <si>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</si>
  <si>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</si>
  <si>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</si>
  <si>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</si>
  <si>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</si>
  <si>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</si>
  <si>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</si>
  <si>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</si>
  <si>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</si>
  <si>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</si>
  <si>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</si>
  <si>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</si>
  <si>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</si>
  <si>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</si>
  <si>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</si>
  <si>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</si>
  <si>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</si>
  <si>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</si>
  <si>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</si>
  <si>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</si>
  <si>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</si>
  <si>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</si>
  <si>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</si>
  <si>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</si>
  <si>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</si>
  <si>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</si>
  <si>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</si>
  <si>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</si>
  <si>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</si>
  <si>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</si>
  <si>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</si>
  <si>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</si>
  <si>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</si>
  <si>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</si>
  <si>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</si>
  <si>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</si>
  <si>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</si>
  <si>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</si>
  <si>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</si>
  <si>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</si>
  <si>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</si>
  <si>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</si>
  <si>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</si>
  <si>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</si>
  <si>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</si>
  <si>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</si>
  <si>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</si>
  <si>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</si>
  <si>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</si>
  <si>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</si>
  <si>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</si>
  <si>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</si>
  <si>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</si>
  <si>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</si>
  <si>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</si>
  <si>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</si>
  <si>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</si>
  <si>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</si>
  <si>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</si>
  <si>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</si>
  <si>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</si>
  <si>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</si>
  <si>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</si>
  <si>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</si>
  <si>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</si>
  <si>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</si>
  <si>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</si>
  <si>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</si>
  <si>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</si>
  <si>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</si>
  <si>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</si>
  <si>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</si>
  <si>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</si>
  <si>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</si>
  <si>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</si>
  <si>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</si>
  <si>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</si>
  <si>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</si>
  <si>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</si>
  <si>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</si>
  <si>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</si>
  <si>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</si>
  <si>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</si>
  <si>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</si>
  <si>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</si>
  <si>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</si>
  <si>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</si>
  <si>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</si>
  <si>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</si>
  <si>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</si>
  <si>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</si>
  <si>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</si>
  <si>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</si>
  <si>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</si>
  <si>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</si>
  <si>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</si>
  <si>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</si>
  <si>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</si>
  <si>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</si>
  <si>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</si>
  <si>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</si>
  <si>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</si>
  <si>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</si>
  <si>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</si>
  <si>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</si>
  <si>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</si>
  <si>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</si>
  <si>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</si>
  <si>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</si>
  <si>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</si>
  <si>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</si>
  <si>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</si>
  <si>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</si>
  <si>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</si>
  <si>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</si>
  <si>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</si>
  <si>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</si>
  <si>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</si>
  <si>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</si>
  <si>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</si>
  <si>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</si>
  <si>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</si>
  <si>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</si>
  <si>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</si>
  <si>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</si>
  <si>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</si>
  <si>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</si>
  <si>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</si>
  <si>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</si>
  <si>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</si>
  <si>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</si>
  <si>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</si>
  <si>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</si>
  <si>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</si>
  <si>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</si>
  <si>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</si>
  <si>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</si>
  <si>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</si>
  <si>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</si>
  <si>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</si>
  <si>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</si>
  <si>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</si>
  <si>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</si>
  <si>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</si>
  <si>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</si>
  <si>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</si>
  <si>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</si>
  <si>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</si>
  <si>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</si>
  <si>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</si>
  <si>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</si>
  <si>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</si>
  <si>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</si>
  <si>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</si>
  <si>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</si>
  <si>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</si>
  <si>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</si>
  <si>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</si>
  <si>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</si>
  <si>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</si>
  <si>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</si>
  <si>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</si>
  <si>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</si>
  <si>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</si>
  <si>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</si>
  <si>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</si>
  <si>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</si>
  <si>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</si>
  <si>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</si>
  <si>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</si>
  <si>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</si>
  <si>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</si>
  <si>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</si>
  <si>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</si>
  <si>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</si>
  <si>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</si>
  <si>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</si>
  <si>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</si>
  <si>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</si>
  <si>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</si>
  <si>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</si>
  <si>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</si>
  <si>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</si>
  <si>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</si>
  <si>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</si>
  <si>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</si>
  <si>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</si>
  <si>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</si>
  <si>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</si>
  <si>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</si>
  <si>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</si>
  <si>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</si>
  <si>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</si>
  <si>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</si>
  <si>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</si>
  <si>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</si>
  <si>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</si>
  <si>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</si>
  <si>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</si>
  <si>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</si>
  <si>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</si>
  <si>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</si>
  <si>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</si>
  <si>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</si>
  <si>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</si>
  <si>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</si>
  <si>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</si>
  <si>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</si>
  <si>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</si>
  <si>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</si>
  <si>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</si>
  <si>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</si>
  <si>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</si>
  <si>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</si>
  <si>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</si>
  <si>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</si>
  <si>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</si>
  <si>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</si>
  <si>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</si>
  <si>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</si>
  <si>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</si>
  <si>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</si>
  <si>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</si>
  <si>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</si>
  <si>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</si>
  <si>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</si>
  <si>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</si>
  <si>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</si>
  <si>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</si>
  <si>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</si>
  <si>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</si>
  <si>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</si>
  <si>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</si>
  <si>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</si>
  <si>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</si>
  <si>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</si>
  <si>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</si>
  <si>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</si>
  <si>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</si>
  <si>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</si>
  <si>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</si>
  <si>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</si>
  <si>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</si>
  <si>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</si>
  <si>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</si>
  <si>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</si>
  <si>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</si>
  <si>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</si>
  <si>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</si>
  <si>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</si>
  <si>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</si>
  <si>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</si>
  <si>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</si>
  <si>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</si>
  <si>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</si>
  <si>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</si>
  <si>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</si>
  <si>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</si>
  <si>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</si>
  <si>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</si>
  <si>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</si>
  <si>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</si>
  <si>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</si>
  <si>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</si>
  <si>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</si>
  <si>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</si>
  <si>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</si>
  <si>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</si>
  <si>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</si>
  <si>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</si>
  <si>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</si>
  <si>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</si>
  <si>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</si>
  <si>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</si>
  <si>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</si>
  <si>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</si>
  <si>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</si>
  <si>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</si>
  <si>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</si>
  <si>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</si>
  <si>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</si>
  <si>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</si>
  <si>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</si>
  <si>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</si>
  <si>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</si>
  <si>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</si>
  <si>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</si>
  <si>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</si>
  <si>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</si>
  <si>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</si>
  <si>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</si>
  <si>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</si>
  <si>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</si>
  <si>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</si>
  <si>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</si>
  <si>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</si>
  <si>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</si>
  <si>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</si>
  <si>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</si>
  <si>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</si>
  <si>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</si>
  <si>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</si>
  <si>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</si>
  <si>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</si>
  <si>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</si>
  <si>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</si>
  <si>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</si>
  <si>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</si>
  <si>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</si>
  <si>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</si>
  <si>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</si>
  <si>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</si>
  <si>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</si>
  <si>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</si>
  <si>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</si>
  <si>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</si>
  <si>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</si>
  <si>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</si>
  <si>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</si>
  <si>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</si>
  <si>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</si>
  <si>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</si>
  <si>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</si>
  <si>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</si>
  <si>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</si>
  <si>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</si>
  <si>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</si>
  <si>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</si>
  <si>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</si>
  <si>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</si>
  <si>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</si>
  <si>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</si>
  <si>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</si>
  <si>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</si>
  <si>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</si>
  <si>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</si>
  <si>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</si>
  <si>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</si>
  <si>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</si>
  <si>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</si>
  <si>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</si>
  <si>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</si>
  <si>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</si>
  <si>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</si>
  <si>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</si>
  <si>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</si>
  <si>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</si>
  <si>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</si>
  <si>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</si>
  <si>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</si>
  <si>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</si>
  <si>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</si>
  <si>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</si>
  <si>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</si>
  <si>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</si>
  <si>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</si>
  <si>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</si>
  <si>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</si>
  <si>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</si>
  <si>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</si>
  <si>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</si>
  <si>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</si>
  <si>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</si>
  <si>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</si>
  <si>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</si>
  <si>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</si>
  <si>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</si>
  <si>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</si>
  <si>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</si>
  <si>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</si>
  <si>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</si>
  <si>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</si>
  <si>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</si>
  <si>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</si>
  <si>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</si>
  <si>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</si>
  <si>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</si>
  <si>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</si>
  <si>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</si>
  <si>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</si>
  <si>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</si>
  <si>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</si>
  <si>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</si>
  <si>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</si>
  <si>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</si>
  <si>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</si>
  <si>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</si>
  <si>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</si>
  <si>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</si>
  <si>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</si>
  <si>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</si>
  <si>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</si>
  <si>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</si>
  <si>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</si>
  <si>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</si>
  <si>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</si>
  <si>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</si>
  <si>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</si>
  <si>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</si>
  <si>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</si>
  <si>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</si>
  <si>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</si>
  <si>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</si>
  <si>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</si>
  <si>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</si>
  <si>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</si>
  <si>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</si>
  <si>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</si>
  <si>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</si>
  <si>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</si>
  <si>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</si>
  <si>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</si>
  <si>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</si>
  <si>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</si>
  <si>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</si>
  <si>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</si>
  <si>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</si>
  <si>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</si>
  <si>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</si>
  <si>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</si>
  <si>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</si>
  <si>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</si>
  <si>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</si>
  <si>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</si>
  <si>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</si>
  <si>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</si>
  <si>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</si>
  <si>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</si>
  <si>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</si>
  <si>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</si>
  <si>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</si>
  <si>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</si>
  <si>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</si>
  <si>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</si>
  <si>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</si>
  <si>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</si>
  <si>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</si>
  <si>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</si>
  <si>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</si>
  <si>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</si>
  <si>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</si>
  <si>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</si>
  <si>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</si>
  <si>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</si>
  <si>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</si>
  <si>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</si>
  <si>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</si>
  <si>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</si>
  <si>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</si>
  <si>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</si>
  <si>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</si>
  <si>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</si>
  <si>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</si>
  <si>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</si>
  <si>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</si>
  <si>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</si>
  <si>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</si>
  <si>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</si>
  <si>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</si>
  <si>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</si>
  <si>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</si>
  <si>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</si>
  <si>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</si>
  <si>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</si>
  <si>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</si>
  <si>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</si>
  <si>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</si>
  <si>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</si>
  <si>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</si>
  <si>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</si>
  <si>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</si>
  <si>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</si>
  <si>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</si>
  <si>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</si>
  <si>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</si>
  <si>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</si>
  <si>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</si>
  <si>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</si>
  <si>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</si>
  <si>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</si>
  <si>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</si>
  <si>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</si>
  <si>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</si>
  <si>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</si>
  <si>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</si>
  <si>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</si>
  <si>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</si>
  <si>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</si>
  <si>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</si>
  <si>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</si>
  <si>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</si>
  <si>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</si>
  <si>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</si>
  <si>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</si>
  <si>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</si>
  <si>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</si>
  <si>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</si>
  <si>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</si>
  <si>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</si>
  <si>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</si>
  <si>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</si>
  <si>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</si>
  <si>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</si>
  <si>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</si>
  <si>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</si>
  <si>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</si>
  <si>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</si>
  <si>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</si>
  <si>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</si>
  <si>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</si>
  <si>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</si>
  <si>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</si>
  <si>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</si>
  <si>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</si>
  <si>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</si>
  <si>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</si>
  <si>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</si>
  <si>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</si>
  <si>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</si>
  <si>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</si>
  <si>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</si>
  <si>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</si>
  <si>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</si>
  <si>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</si>
  <si>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</si>
  <si>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</si>
  <si>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</si>
  <si>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</si>
  <si>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</si>
  <si>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</si>
  <si>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</si>
  <si>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</si>
  <si>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</si>
  <si>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</si>
  <si>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</si>
  <si>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</si>
  <si>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</si>
  <si>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</si>
  <si>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</si>
  <si>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</si>
  <si>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</si>
  <si>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</si>
  <si>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</si>
  <si>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</si>
  <si>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</si>
  <si>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</si>
  <si>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</si>
  <si>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</si>
  <si>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</si>
  <si>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</si>
  <si>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</si>
  <si>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</si>
  <si>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</si>
  <si>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</si>
  <si>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</si>
  <si>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</si>
  <si>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</si>
  <si>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</si>
  <si>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</si>
  <si>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</si>
  <si>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</si>
  <si>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</si>
  <si>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</si>
  <si>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</si>
  <si>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</si>
  <si>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</si>
  <si>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</si>
  <si>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</si>
  <si>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</si>
  <si>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</si>
  <si>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</si>
  <si>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</si>
  <si>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</si>
  <si>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</si>
  <si>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</si>
  <si>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</si>
  <si>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</si>
  <si>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</si>
  <si>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</si>
  <si>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</si>
  <si>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</si>
  <si>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</si>
  <si>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</si>
  <si>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</si>
  <si>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</si>
  <si>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</si>
  <si>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</si>
  <si>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</si>
  <si>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</si>
  <si>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</si>
  <si>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</si>
  <si>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</si>
  <si>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</si>
  <si>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</si>
  <si>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</si>
  <si>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</si>
  <si>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</si>
  <si>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</si>
  <si>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</si>
  <si>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</si>
  <si>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</si>
  <si>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</si>
  <si>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</si>
  <si>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</si>
  <si>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</si>
  <si>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</si>
  <si>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</si>
  <si>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</si>
  <si>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</si>
  <si>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</si>
  <si>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</si>
  <si>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</si>
  <si>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</si>
  <si>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</si>
  <si>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</si>
  <si>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</si>
  <si>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</si>
  <si>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</si>
  <si>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</si>
  <si>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</si>
  <si>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</si>
  <si>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</si>
  <si>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</si>
  <si>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</si>
  <si>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</si>
  <si>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</si>
  <si>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</si>
  <si>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</si>
  <si>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</si>
  <si>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</si>
  <si>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</si>
  <si>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</si>
  <si>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</si>
  <si>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</si>
  <si>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</si>
  <si>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</si>
  <si>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</si>
  <si>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</si>
  <si>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</si>
  <si>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</si>
  <si>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</si>
  <si>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</si>
  <si>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</si>
  <si>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</si>
  <si>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</si>
  <si>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</si>
  <si>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</si>
  <si>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</si>
  <si>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</si>
  <si>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</si>
  <si>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</si>
  <si>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</si>
  <si>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</si>
  <si>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</si>
  <si>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</si>
  <si>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</si>
  <si>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</si>
  <si>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</si>
  <si>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</si>
  <si>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</si>
  <si>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</si>
  <si>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</si>
  <si>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</si>
  <si>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</si>
  <si>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</si>
  <si>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</si>
  <si>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</si>
  <si>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</si>
  <si>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</si>
  <si>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</si>
  <si>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</si>
  <si>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</si>
  <si>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</si>
  <si>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</si>
  <si>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</si>
  <si>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</si>
  <si>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</si>
  <si>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</si>
  <si>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</si>
  <si>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</si>
  <si>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</si>
  <si>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</si>
  <si>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</si>
  <si>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</si>
  <si>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</si>
  <si>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</si>
  <si>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</si>
  <si>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</si>
  <si>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</si>
  <si>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</si>
  <si>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</si>
  <si>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</si>
  <si>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</si>
  <si>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</si>
  <si>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</si>
  <si>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</si>
  <si>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</si>
  <si>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</si>
  <si>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</si>
  <si>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</si>
  <si>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</si>
  <si>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</si>
  <si>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</si>
  <si>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</si>
  <si>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</si>
  <si>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</si>
  <si>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</si>
  <si>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</si>
  <si>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</si>
  <si>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</si>
  <si>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</si>
  <si>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</si>
  <si>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</si>
  <si>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</si>
  <si>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</si>
  <si>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</si>
  <si>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</si>
  <si>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</si>
  <si>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</si>
  <si>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</si>
  <si>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</si>
  <si>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</si>
  <si>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</si>
  <si>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</si>
  <si>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</si>
  <si>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</si>
  <si>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</si>
  <si>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</si>
  <si>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</si>
  <si>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</si>
  <si>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</si>
  <si>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</si>
  <si>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</si>
  <si>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</si>
  <si>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</si>
  <si>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</si>
  <si>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</si>
  <si>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</si>
  <si>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</si>
  <si>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</si>
  <si>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</si>
  <si>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</si>
  <si>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</si>
  <si>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</si>
  <si>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</si>
  <si>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</si>
  <si>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</si>
  <si>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</si>
  <si>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</si>
  <si>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</si>
  <si>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</si>
  <si>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</si>
  <si>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</si>
  <si>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</si>
  <si>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</si>
  <si>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</si>
  <si>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</si>
  <si>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</si>
  <si>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</si>
  <si>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</si>
  <si>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</si>
  <si>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</si>
  <si>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</si>
  <si>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</si>
  <si>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</si>
  <si>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</si>
  <si>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</si>
  <si>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</si>
  <si>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</si>
  <si>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</si>
  <si>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</si>
  <si>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</si>
  <si>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</si>
  <si>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</si>
  <si>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</si>
  <si>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</si>
  <si>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</si>
  <si>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</si>
  <si>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</si>
  <si>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</si>
  <si>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</si>
  <si>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</si>
  <si>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</si>
  <si>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</si>
  <si>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</si>
  <si>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</si>
  <si>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</si>
  <si>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</si>
  <si>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</si>
  <si>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</si>
  <si>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</si>
  <si>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</si>
  <si>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</si>
  <si>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</si>
  <si>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</si>
  <si>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</si>
  <si>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</si>
  <si>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</si>
  <si>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</si>
  <si>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</si>
  <si>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</si>
  <si>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</si>
  <si>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</si>
  <si>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</si>
  <si>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</si>
  <si>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</si>
  <si>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</si>
  <si>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</si>
  <si>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</si>
  <si>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</si>
  <si>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</si>
  <si>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</si>
  <si>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</si>
  <si>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</si>
  <si>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</si>
  <si>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</si>
  <si>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</si>
  <si>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</si>
  <si>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</si>
  <si>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</si>
  <si>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</si>
  <si>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</si>
  <si>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</si>
  <si>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</si>
  <si>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</si>
  <si>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</si>
  <si>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</si>
  <si>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</si>
  <si>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</si>
  <si>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</si>
  <si>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</si>
  <si>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</si>
  <si>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</si>
  <si>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</si>
  <si>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</si>
  <si>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</si>
  <si>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</si>
  <si>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</si>
  <si>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</si>
  <si>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</si>
  <si>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</si>
  <si>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</si>
  <si>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</si>
  <si>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</si>
  <si>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</si>
  <si>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</si>
  <si>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</si>
  <si>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</si>
  <si>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</si>
  <si>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</si>
  <si>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</si>
  <si>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</si>
  <si>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</si>
  <si>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</si>
  <si>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</si>
  <si>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</si>
  <si>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</si>
  <si>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</si>
  <si>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</si>
  <si>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</si>
  <si>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</si>
  <si>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</si>
  <si>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</si>
  <si>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</si>
  <si>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</si>
  <si>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</si>
  <si>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</si>
  <si>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</si>
  <si>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</si>
  <si>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</si>
  <si>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</si>
  <si>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</si>
  <si>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</si>
  <si>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</si>
  <si>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</si>
  <si>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</si>
  <si>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</si>
  <si>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</si>
  <si>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</si>
  <si>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</si>
  <si>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</si>
  <si>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</si>
  <si>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</si>
  <si>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</si>
  <si>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</si>
  <si>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</si>
  <si>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</si>
  <si>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</si>
  <si>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</si>
  <si>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</si>
  <si>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</si>
  <si>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</si>
  <si>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</si>
  <si>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</si>
  <si>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</si>
  <si>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</si>
  <si>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</si>
  <si>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</si>
  <si>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</si>
  <si>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</si>
  <si>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</si>
  <si>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</si>
  <si>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</si>
  <si>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</si>
  <si>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</si>
  <si>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</si>
  <si>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</si>
  <si>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</si>
  <si>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</si>
  <si>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</si>
  <si>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</si>
  <si>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</si>
  <si>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</si>
  <si>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</si>
  <si>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</si>
  <si>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</si>
  <si>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</si>
  <si>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</si>
  <si>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</si>
  <si>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</si>
  <si>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</si>
  <si>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</si>
  <si>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</si>
  <si>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</si>
  <si>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</si>
  <si>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</si>
  <si>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</si>
  <si>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</si>
  <si>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</si>
  <si>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</si>
  <si>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</si>
  <si>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</si>
  <si>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</si>
  <si>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</si>
  <si>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</si>
  <si>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</si>
  <si>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</si>
  <si>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</si>
  <si>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</si>
  <si>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</si>
  <si>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</si>
  <si>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</si>
  <si>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</si>
  <si>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</si>
  <si>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</si>
  <si>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</si>
  <si>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</si>
  <si>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</si>
  <si>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</si>
  <si>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</si>
  <si>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</si>
  <si>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</si>
  <si>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</si>
  <si>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</si>
  <si>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</si>
  <si>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</si>
  <si>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</si>
  <si>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</si>
  <si>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</si>
  <si>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</si>
  <si>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</si>
  <si>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</si>
  <si>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</si>
  <si>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</si>
  <si>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</si>
  <si>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</si>
  <si>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</si>
  <si>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</si>
  <si>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</si>
  <si>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</si>
  <si>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</si>
  <si>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</si>
  <si>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</si>
  <si>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</si>
  <si>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</si>
  <si>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</si>
  <si>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</si>
  <si>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</si>
  <si>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</si>
  <si>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</si>
  <si>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</si>
  <si>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</si>
  <si>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</si>
  <si>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</si>
  <si>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</si>
  <si>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</si>
  <si>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</si>
  <si>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</si>
  <si>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</si>
  <si>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</si>
  <si>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</si>
  <si>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</si>
  <si>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</si>
  <si>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</si>
  <si>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</si>
  <si>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</si>
  <si>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</si>
  <si>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</si>
  <si>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</si>
  <si>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</si>
  <si>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</si>
  <si>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</si>
  <si>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</si>
  <si>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</si>
  <si>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</si>
  <si>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</si>
  <si>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</si>
  <si>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</si>
  <si>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</si>
  <si>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</si>
  <si>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</si>
  <si>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</si>
  <si>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</si>
  <si>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</si>
  <si>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</si>
  <si>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</si>
  <si>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</si>
  <si>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</si>
  <si>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</si>
  <si>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</si>
  <si>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</si>
  <si>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</si>
  <si>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</si>
  <si>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</si>
  <si>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</si>
  <si>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</si>
  <si>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</si>
  <si>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</si>
  <si>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</si>
  <si>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</si>
  <si>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</si>
  <si>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</si>
  <si>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</si>
  <si>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</si>
  <si>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</si>
  <si>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</si>
  <si>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</si>
  <si>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</si>
  <si>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</si>
  <si>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</si>
  <si>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</si>
  <si>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</si>
  <si>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</si>
  <si>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</si>
  <si>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</si>
  <si>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</si>
  <si>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</si>
  <si>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</si>
  <si>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</si>
  <si>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</si>
  <si>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</si>
  <si>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</si>
  <si>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</si>
  <si>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</si>
  <si>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</si>
  <si>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</si>
  <si>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</si>
  <si>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</si>
  <si>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</si>
  <si>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</si>
  <si>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</si>
  <si>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</si>
  <si>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</si>
  <si>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</si>
  <si>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</si>
  <si>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</si>
  <si>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</si>
  <si>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</si>
  <si>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</si>
  <si>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</si>
  <si>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</si>
  <si>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</si>
  <si>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</si>
  <si>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</si>
  <si>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</si>
  <si>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</si>
  <si>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</si>
  <si>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</si>
  <si>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</si>
  <si>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</si>
  <si>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</si>
  <si>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</si>
  <si>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</si>
  <si>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</si>
  <si>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</si>
  <si>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</si>
  <si>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</si>
  <si>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</si>
  <si>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</si>
  <si>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</si>
  <si>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</si>
  <si>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</si>
  <si>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</si>
  <si>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</si>
  <si>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</si>
  <si>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</si>
  <si>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</si>
  <si>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</si>
  <si>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</si>
  <si>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</si>
  <si>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</si>
  <si>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</si>
  <si>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</si>
  <si>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</si>
  <si>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</si>
  <si>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</si>
  <si>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</si>
  <si>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</si>
  <si>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</si>
  <si>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</si>
  <si>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</si>
  <si>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</si>
  <si>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</si>
  <si>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</si>
  <si>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</si>
  <si>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</si>
  <si>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</si>
  <si>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</si>
  <si>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</si>
  <si>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</si>
  <si>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</si>
  <si>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</si>
  <si>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</si>
  <si>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</si>
  <si>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</si>
  <si>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</si>
  <si>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</si>
  <si>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</si>
  <si>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</si>
  <si>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</si>
  <si>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</si>
  <si>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</si>
  <si>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</si>
  <si>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</si>
  <si>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</si>
  <si>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</si>
  <si>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</si>
  <si>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</si>
  <si>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</si>
  <si>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</si>
  <si>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</si>
  <si>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</si>
  <si>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</si>
  <si>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</si>
  <si>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</si>
  <si>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</si>
  <si>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</si>
  <si>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</si>
  <si>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</si>
  <si>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</si>
  <si>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</si>
  <si>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</si>
  <si>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</si>
  <si>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</si>
  <si>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</si>
  <si>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</si>
  <si>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</si>
  <si>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</si>
  <si>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</si>
  <si>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</si>
  <si>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</si>
  <si>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</si>
  <si>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</si>
  <si>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</si>
  <si>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</si>
  <si>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</si>
  <si>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</si>
  <si>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</si>
  <si>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</si>
  <si>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</si>
  <si>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</si>
  <si>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</si>
  <si>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</si>
  <si>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</si>
  <si>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</si>
  <si>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</si>
  <si>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</si>
  <si>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</si>
  <si>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</si>
  <si>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</si>
  <si>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</si>
  <si>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</si>
  <si>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</si>
  <si>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</si>
  <si>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</si>
  <si>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</si>
  <si>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</si>
  <si>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</si>
  <si>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</si>
  <si>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</si>
  <si>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</si>
  <si>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</si>
  <si>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</si>
  <si>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</si>
  <si>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</si>
  <si>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</si>
  <si>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</si>
  <si>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</si>
  <si>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</si>
  <si>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</si>
  <si>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</si>
  <si>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</si>
  <si>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</si>
  <si>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</si>
  <si>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</si>
  <si>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</si>
  <si>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</si>
  <si>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</si>
  <si>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</si>
  <si>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</si>
  <si>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</si>
  <si>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</si>
  <si>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</si>
  <si>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</si>
  <si>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</si>
  <si>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</si>
  <si>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</si>
  <si>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</si>
  <si>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</si>
  <si>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</si>
  <si>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</si>
  <si>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</si>
  <si>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</si>
  <si>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</si>
  <si>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</si>
  <si>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</si>
  <si>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</si>
  <si>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</si>
  <si>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</si>
  <si>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</si>
  <si>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</si>
  <si>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</si>
  <si>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</si>
  <si>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</si>
  <si>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</si>
  <si>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</si>
  <si>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</si>
  <si>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</si>
  <si>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</si>
  <si>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</si>
  <si>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</si>
  <si>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</si>
  <si>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</si>
  <si>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</si>
  <si>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</si>
  <si>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</si>
  <si>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</si>
  <si>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</si>
  <si>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</si>
  <si>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</si>
  <si>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</si>
  <si>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</si>
  <si>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</si>
  <si>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</si>
  <si>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</si>
  <si>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</si>
  <si>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</si>
  <si>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</si>
  <si>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</si>
  <si>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</si>
  <si>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</si>
  <si>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</si>
  <si>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</si>
  <si>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</si>
  <si>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</si>
  <si>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</si>
  <si>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</si>
  <si>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</si>
  <si>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</si>
  <si>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</si>
  <si>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</si>
  <si>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</si>
  <si>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</si>
  <si>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</si>
  <si>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</si>
  <si>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</si>
  <si>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</si>
  <si>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</si>
  <si>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</si>
  <si>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</si>
  <si>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</si>
  <si>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</si>
  <si>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</si>
  <si>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</si>
  <si>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</si>
  <si>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</si>
  <si>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</si>
  <si>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</si>
  <si>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</si>
  <si>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</si>
  <si>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</si>
  <si>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</si>
  <si>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</si>
  <si>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</si>
  <si>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</si>
  <si>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</si>
  <si>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</si>
  <si>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</si>
  <si>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</si>
  <si>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</si>
  <si>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</si>
  <si>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</si>
  <si>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</si>
  <si>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</si>
  <si>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</si>
  <si>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</si>
  <si>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</si>
  <si>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</si>
  <si>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</si>
  <si>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</si>
  <si>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</si>
  <si>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</si>
  <si>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</si>
  <si>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</si>
  <si>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</si>
  <si>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</si>
  <si>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</si>
  <si>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</si>
  <si>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</si>
  <si>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</si>
  <si>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</si>
  <si>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</si>
  <si>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</si>
  <si>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</si>
  <si>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</si>
  <si>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</si>
  <si>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</si>
  <si>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</si>
  <si>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</si>
  <si>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</si>
  <si>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</si>
  <si>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</si>
  <si>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</si>
  <si>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</si>
  <si>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</si>
  <si>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</si>
  <si>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</si>
  <si>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</si>
  <si>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</si>
  <si>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</si>
  <si>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</si>
  <si>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</si>
  <si>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</si>
  <si>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</si>
  <si>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</si>
  <si>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</si>
  <si>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</si>
  <si>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</si>
  <si>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</si>
  <si>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</si>
  <si>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</si>
  <si>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</si>
  <si>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</si>
  <si>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</si>
  <si>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</si>
  <si>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</si>
  <si>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</si>
  <si>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</si>
  <si>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</si>
  <si>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</si>
  <si>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</si>
  <si>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</si>
  <si>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</si>
  <si>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</si>
  <si>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</si>
  <si>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</si>
  <si>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</si>
  <si>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</si>
  <si>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</si>
  <si>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</si>
  <si>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</si>
  <si>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</si>
  <si>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</si>
  <si>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</si>
  <si>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</si>
  <si>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</si>
  <si>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</si>
  <si>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</si>
  <si>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</si>
  <si>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</si>
  <si>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</si>
  <si>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</si>
  <si>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</si>
  <si>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</si>
  <si>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</si>
  <si>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</si>
  <si>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</si>
  <si>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</si>
  <si>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</si>
  <si>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</si>
  <si>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</si>
  <si>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</si>
  <si>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</si>
  <si>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</si>
  <si>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</si>
  <si>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</si>
  <si>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</si>
  <si>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</si>
  <si>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</si>
  <si>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</si>
  <si>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</si>
  <si>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</si>
  <si>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</si>
  <si>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</si>
  <si>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</si>
  <si>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</si>
  <si>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</si>
  <si>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</si>
  <si>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</si>
  <si>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</si>
  <si>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</si>
  <si>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</si>
  <si>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</si>
  <si>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</si>
  <si>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</si>
  <si>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</si>
  <si>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</si>
  <si>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</si>
  <si>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</si>
  <si>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</si>
  <si>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</si>
  <si>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</si>
  <si>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</si>
  <si>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</si>
  <si>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</si>
  <si>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</si>
  <si>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</si>
  <si>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</si>
  <si>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</si>
  <si>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</si>
  <si>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</si>
  <si>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</si>
  <si>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</si>
  <si>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</si>
  <si>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</si>
  <si>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</si>
  <si>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</si>
  <si>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</si>
  <si>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</si>
  <si>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</si>
  <si>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</si>
  <si>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</si>
  <si>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</si>
  <si>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</si>
  <si>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</si>
  <si>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</si>
  <si>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</si>
  <si>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</si>
  <si>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</si>
  <si>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</si>
  <si>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</si>
  <si>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</si>
  <si>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</si>
  <si>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</si>
  <si>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</si>
  <si>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</si>
  <si>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</si>
  <si>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</si>
  <si>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</si>
  <si>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</si>
  <si>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</si>
  <si>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</si>
  <si>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</si>
  <si>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</si>
  <si>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</si>
  <si>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</si>
  <si>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</si>
  <si>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</si>
  <si>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</si>
  <si>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</si>
  <si>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</si>
  <si>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</si>
  <si>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</si>
  <si>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</si>
  <si>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</si>
  <si>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</si>
  <si>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</si>
  <si>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</si>
  <si>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</si>
  <si>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</si>
  <si>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</si>
  <si>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</si>
  <si>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</si>
  <si>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</si>
  <si>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</si>
  <si>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</si>
  <si>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</si>
  <si>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</si>
  <si>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</si>
  <si>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</si>
  <si>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</si>
  <si>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</si>
  <si>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</si>
  <si>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</si>
  <si>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</si>
  <si>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</si>
  <si>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</si>
  <si>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</si>
  <si>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</si>
  <si>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</si>
  <si>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</si>
  <si>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</si>
  <si>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</si>
  <si>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</si>
  <si>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</si>
  <si>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</si>
  <si>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</si>
  <si>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</si>
  <si>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</si>
  <si>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</si>
  <si>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</si>
  <si>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</si>
  <si>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</si>
  <si>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</si>
  <si>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</si>
  <si>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</si>
  <si>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</si>
  <si>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</si>
  <si>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</si>
  <si>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</si>
  <si>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</si>
  <si>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</si>
  <si>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</si>
  <si>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</si>
  <si>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</si>
  <si>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</si>
  <si>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</si>
  <si>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</si>
  <si>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</si>
  <si>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</si>
  <si>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</si>
  <si>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</si>
  <si>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</si>
  <si>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</si>
  <si>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</si>
  <si>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</si>
  <si>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</si>
  <si>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</si>
  <si>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</si>
  <si>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</si>
  <si>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</si>
  <si>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</si>
  <si>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</si>
  <si>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</si>
  <si>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</si>
  <si>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</si>
  <si>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</si>
  <si>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</si>
  <si>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</si>
  <si>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</si>
  <si>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</si>
  <si>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</si>
  <si>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</si>
  <si>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</si>
  <si>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</si>
  <si>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</si>
  <si>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</si>
  <si>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</si>
  <si>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</si>
  <si>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</si>
  <si>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</si>
  <si>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</si>
  <si>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</si>
  <si>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</si>
  <si>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</si>
  <si>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</si>
  <si>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</si>
  <si>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</si>
  <si>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</si>
  <si>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</si>
  <si>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</si>
  <si>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</si>
  <si>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</si>
  <si>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</si>
  <si>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</si>
  <si>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</si>
  <si>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</si>
  <si>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</si>
  <si>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</si>
  <si>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</si>
  <si>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</si>
  <si>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</si>
  <si>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</si>
  <si>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</si>
  <si>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</si>
  <si>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</si>
  <si>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</si>
  <si>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</si>
  <si>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</si>
  <si>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</si>
  <si>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</si>
  <si>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</si>
  <si>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</si>
  <si>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</si>
  <si>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</si>
  <si>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</si>
  <si>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</si>
  <si>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</si>
  <si>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</si>
  <si>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</si>
  <si>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</si>
  <si>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</si>
  <si>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</si>
  <si>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</si>
  <si>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</si>
  <si>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</si>
  <si>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</si>
  <si>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</si>
  <si>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</si>
  <si>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</si>
  <si>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</si>
  <si>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</si>
  <si>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</si>
  <si>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</si>
  <si>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</si>
  <si>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</si>
  <si>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</si>
  <si>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</si>
  <si>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</si>
  <si>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</si>
  <si>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</si>
  <si>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</si>
  <si>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</si>
  <si>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</si>
  <si>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</si>
  <si>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</si>
  <si>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</si>
  <si>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</si>
  <si>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</si>
  <si>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</si>
  <si>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</si>
  <si>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</si>
  <si>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</si>
  <si>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</si>
  <si>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</si>
  <si>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</si>
  <si>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</si>
  <si>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</si>
  <si>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</si>
  <si>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</si>
  <si>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</si>
  <si>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</si>
  <si>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</si>
  <si>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</si>
  <si>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</si>
  <si>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</si>
  <si>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</si>
  <si>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</si>
  <si>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</si>
  <si>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</si>
  <si>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</si>
  <si>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</si>
  <si>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</si>
  <si>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</si>
  <si>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</si>
  <si>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</si>
  <si>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</si>
  <si>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</si>
  <si>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</si>
  <si>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</si>
  <si>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</si>
  <si>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</si>
  <si>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</si>
  <si>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</si>
  <si>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</si>
  <si>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</si>
  <si>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</si>
  <si>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</si>
  <si>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</si>
  <si>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</si>
  <si>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</si>
  <si>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</si>
  <si>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</si>
  <si>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</si>
  <si>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</si>
  <si>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</si>
  <si>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</si>
  <si>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</si>
  <si>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</si>
  <si>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</si>
  <si>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</si>
  <si>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</si>
  <si>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</si>
  <si>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</si>
  <si>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</si>
  <si>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</si>
  <si>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</si>
  <si>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</si>
  <si>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</si>
  <si>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</si>
  <si>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</si>
  <si>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</si>
  <si>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</si>
  <si>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</si>
  <si>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</si>
  <si>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</si>
  <si>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</si>
  <si>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</si>
  <si>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</si>
  <si>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</si>
  <si>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</si>
  <si>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</si>
  <si>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</si>
  <si>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</si>
  <si>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</si>
  <si>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</si>
  <si>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</si>
  <si>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</si>
  <si>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</si>
  <si>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</si>
  <si>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</si>
  <si>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</si>
  <si>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</si>
  <si>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</si>
  <si>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</si>
  <si>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</si>
  <si>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</si>
  <si>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</si>
  <si>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</si>
  <si>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</si>
  <si>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</si>
  <si>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</si>
  <si>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</si>
  <si>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</si>
  <si>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</si>
  <si>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</si>
  <si>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</si>
  <si>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</si>
  <si>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</si>
  <si>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</si>
  <si>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</si>
  <si>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</si>
  <si>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</si>
  <si>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</si>
  <si>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</si>
  <si>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</si>
  <si>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</si>
  <si>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</si>
  <si>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</si>
  <si>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</si>
  <si>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</si>
  <si>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</si>
  <si>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</si>
  <si>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</si>
  <si>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</si>
  <si>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</si>
  <si>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</si>
  <si>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</si>
  <si>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</si>
  <si>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</si>
  <si>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</si>
  <si>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</si>
  <si>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</si>
  <si>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</si>
  <si>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</si>
  <si>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</si>
  <si>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</si>
  <si>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</si>
  <si>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</si>
  <si>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</si>
  <si>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</si>
  <si>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</si>
  <si>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</si>
  <si>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</si>
  <si>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</si>
  <si>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</si>
  <si>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</si>
  <si>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</si>
  <si>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</si>
  <si>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</si>
  <si>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</si>
  <si>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</si>
  <si>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</si>
  <si>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</si>
  <si>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</si>
  <si>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</si>
  <si>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</si>
  <si>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</si>
  <si>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</si>
  <si>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</si>
  <si>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</si>
  <si>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</si>
  <si>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</si>
  <si>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</si>
  <si>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</si>
  <si>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</si>
  <si>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</si>
  <si>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</si>
  <si>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</si>
  <si>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</si>
  <si>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</si>
  <si>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</si>
  <si>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</si>
  <si>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</si>
  <si>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</si>
  <si>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</si>
  <si>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</si>
  <si>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</si>
  <si>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</si>
  <si>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</si>
  <si>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</si>
  <si>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</si>
  <si>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</si>
  <si>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</si>
  <si>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</si>
  <si>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</si>
  <si>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</si>
  <si>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</si>
  <si>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</si>
  <si>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</si>
  <si>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</si>
  <si>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</si>
  <si>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</si>
  <si>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</si>
  <si>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</si>
  <si>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</si>
  <si>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</si>
  <si>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</si>
  <si>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</si>
  <si>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</si>
  <si>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</si>
  <si>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</si>
  <si>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</si>
  <si>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</si>
  <si>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</si>
  <si>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</si>
  <si>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</si>
  <si>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</si>
  <si>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</si>
  <si>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</si>
  <si>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</si>
  <si>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</si>
  <si>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</si>
  <si>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</si>
  <si>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</si>
  <si>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</si>
  <si>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</si>
  <si>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</si>
  <si>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</si>
  <si>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</si>
  <si>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</si>
  <si>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</si>
  <si>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</si>
  <si>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</si>
  <si>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</si>
  <si>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</si>
  <si>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</si>
  <si>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</si>
  <si>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</si>
  <si>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</si>
  <si>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</si>
  <si>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</si>
  <si>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</si>
  <si>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</si>
  <si>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</si>
  <si>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</si>
  <si>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</si>
  <si>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</si>
  <si>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</si>
  <si>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</si>
  <si>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</si>
  <si>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</si>
  <si>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</si>
  <si>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</si>
  <si>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</si>
  <si>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</si>
  <si>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</si>
  <si>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</si>
  <si>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</si>
  <si>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</si>
  <si>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</si>
  <si>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</si>
  <si>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</si>
  <si>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</si>
  <si>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</si>
  <si>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</si>
  <si>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</si>
  <si>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</si>
  <si>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</si>
  <si>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</si>
  <si>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</si>
  <si>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</si>
  <si>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</si>
  <si>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</si>
  <si>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</si>
  <si>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</si>
  <si>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</si>
  <si>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</si>
  <si>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</si>
  <si>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</si>
  <si>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</si>
  <si>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</si>
  <si>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</si>
  <si>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</si>
  <si>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</si>
  <si>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</si>
  <si>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</si>
  <si>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</si>
  <si>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</si>
  <si>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</si>
  <si>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</si>
  <si>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</si>
  <si>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</si>
  <si>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</si>
  <si>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</si>
  <si>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</si>
  <si>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</si>
  <si>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</si>
  <si>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</si>
  <si>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</si>
  <si>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</si>
  <si>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</si>
  <si>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</si>
  <si>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</si>
  <si>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</si>
  <si>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</si>
  <si>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</si>
  <si>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</si>
  <si>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</si>
  <si>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</si>
  <si>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</si>
  <si>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</si>
  <si>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</si>
  <si>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</si>
  <si>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</si>
  <si>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</si>
  <si>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</si>
  <si>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</si>
  <si>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</si>
  <si>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</si>
  <si>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</si>
  <si>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</si>
  <si>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</si>
  <si>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</si>
  <si>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</si>
  <si>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</si>
  <si>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</si>
  <si>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</si>
  <si>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</si>
  <si>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</si>
  <si>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</si>
  <si>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</si>
  <si>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</si>
  <si>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</si>
  <si>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</si>
  <si>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</si>
  <si>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</si>
  <si>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</si>
  <si>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</si>
  <si>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</si>
  <si>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</si>
  <si>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</si>
  <si>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</si>
  <si>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</si>
  <si>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</si>
  <si>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</si>
  <si>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</si>
  <si>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</si>
  <si>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</si>
  <si>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</si>
  <si>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</si>
  <si>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</si>
  <si>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</si>
  <si>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</si>
  <si>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</si>
  <si>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</si>
  <si>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</si>
  <si>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</si>
  <si>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</si>
  <si>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</si>
  <si>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</si>
  <si>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</si>
  <si>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</si>
  <si>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</si>
  <si>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</si>
  <si>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</si>
  <si>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</si>
  <si>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</si>
  <si>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</si>
  <si>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</si>
  <si>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</si>
  <si>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</si>
  <si>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</si>
  <si>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</si>
  <si>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</si>
  <si>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</si>
  <si>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</si>
  <si>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</si>
  <si>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</si>
  <si>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</si>
  <si>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</si>
  <si>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</si>
  <si>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</si>
  <si>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</si>
  <si>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</si>
  <si>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</si>
  <si>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</si>
  <si>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</si>
  <si>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</si>
  <si>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</si>
  <si>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</si>
  <si>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</si>
  <si>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</si>
  <si>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</si>
  <si>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</si>
  <si>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</si>
  <si>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</si>
  <si>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</si>
  <si>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</si>
  <si>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</si>
  <si>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</si>
  <si>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</si>
  <si>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</si>
  <si>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</si>
  <si>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</si>
  <si>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</si>
  <si>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</si>
  <si>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</si>
  <si>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</si>
  <si>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</si>
  <si>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</si>
  <si>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</si>
  <si>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</si>
  <si>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</si>
  <si>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</si>
  <si>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</si>
  <si>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</si>
  <si>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</si>
  <si>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</si>
  <si>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</si>
  <si>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</si>
  <si>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</si>
  <si>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</si>
  <si>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</si>
  <si>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</si>
  <si>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</si>
  <si>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</si>
  <si>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</si>
  <si>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</si>
  <si>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</si>
  <si>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</si>
  <si>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</si>
  <si>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</si>
  <si>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</si>
  <si>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</si>
  <si>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</si>
  <si>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</si>
  <si>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</si>
  <si>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</si>
  <si>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</si>
  <si>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</si>
  <si>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</si>
  <si>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</si>
  <si>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</si>
  <si>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</si>
  <si>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</si>
  <si>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</si>
  <si>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</si>
  <si>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</si>
  <si>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</si>
  <si>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</si>
  <si>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</si>
  <si>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</si>
  <si>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</si>
  <si>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</si>
  <si>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</si>
  <si>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</si>
  <si>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</si>
  <si>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</si>
  <si>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</si>
  <si>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</si>
  <si>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</si>
  <si>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</si>
  <si>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</si>
  <si>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</si>
  <si>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</si>
  <si>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</si>
  <si>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</si>
  <si>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</si>
  <si>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</si>
  <si>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</si>
  <si>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</si>
  <si>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</si>
  <si>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</si>
  <si>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</si>
  <si>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</si>
  <si>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</si>
  <si>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</si>
  <si>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</si>
  <si>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</si>
  <si>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</si>
  <si>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</si>
  <si>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</si>
  <si>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</si>
  <si>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</si>
  <si>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</si>
  <si>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</si>
  <si>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</si>
  <si>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</si>
  <si>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</si>
  <si>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</si>
  <si>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</si>
  <si>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</si>
  <si>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</si>
  <si>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</si>
  <si>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</si>
  <si>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</si>
  <si>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</si>
  <si>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</si>
  <si>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</si>
  <si>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</si>
  <si>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</si>
  <si>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</si>
  <si>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</si>
  <si>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</si>
  <si>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</si>
  <si>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</si>
  <si>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</si>
  <si>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</si>
  <si>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</si>
  <si>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</si>
  <si>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</si>
  <si>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</si>
  <si>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</si>
  <si>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</si>
  <si>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</si>
  <si>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</si>
  <si>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</si>
  <si>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</si>
  <si>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</si>
  <si>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</si>
  <si>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</si>
  <si>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</si>
  <si>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</si>
  <si>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</si>
  <si>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</si>
  <si>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</si>
  <si>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</si>
  <si>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</si>
  <si>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</si>
  <si>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</si>
  <si>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</si>
  <si>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</si>
  <si>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</si>
  <si>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</si>
  <si>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</si>
  <si>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</si>
  <si>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</si>
  <si>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</si>
  <si>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</si>
  <si>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</si>
  <si>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</si>
  <si>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</si>
  <si>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</si>
  <si>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</si>
  <si>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</si>
  <si>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</si>
  <si>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</si>
  <si>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</si>
  <si>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</si>
  <si>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</si>
  <si>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</si>
  <si>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</si>
  <si>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</si>
  <si>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</si>
  <si>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</si>
  <si>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</si>
  <si>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</si>
  <si>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</si>
  <si>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</si>
  <si>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</si>
  <si>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</si>
  <si>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</si>
  <si>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</si>
  <si>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</si>
  <si>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</si>
  <si>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</si>
  <si>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</si>
  <si>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</si>
  <si>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</si>
  <si>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</si>
  <si>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</si>
  <si>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</si>
  <si>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</si>
  <si>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</si>
  <si>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</si>
  <si>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</si>
  <si>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</si>
  <si>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</si>
  <si>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</si>
  <si>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</si>
  <si>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</si>
  <si>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</si>
  <si>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</si>
  <si>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</si>
  <si>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</si>
  <si>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</si>
  <si>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</si>
  <si>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</si>
  <si>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</si>
  <si>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</si>
  <si>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</si>
  <si>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</si>
  <si>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</si>
  <si>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</si>
  <si>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</si>
  <si>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</si>
  <si>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</si>
  <si>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</si>
  <si>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</si>
  <si>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</si>
  <si>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</si>
  <si>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</si>
  <si>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</si>
  <si>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</si>
  <si>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</si>
  <si>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</si>
  <si>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</si>
  <si>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</si>
  <si>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</si>
  <si>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</si>
  <si>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</si>
  <si>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</si>
  <si>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</si>
  <si>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</si>
  <si>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</si>
  <si>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</si>
  <si>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</si>
  <si>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</si>
  <si>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</si>
  <si>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</si>
  <si>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</si>
  <si>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</si>
  <si>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</si>
  <si>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</si>
  <si>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</si>
  <si>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</si>
  <si>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</si>
  <si>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</si>
  <si>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</si>
  <si>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</si>
  <si>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</si>
  <si>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</si>
  <si>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</si>
  <si>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</si>
  <si>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</si>
  <si>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</si>
  <si>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</si>
  <si>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</si>
  <si>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</si>
  <si>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</si>
  <si>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</si>
  <si>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</si>
  <si>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</si>
  <si>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</si>
  <si>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</si>
  <si>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</si>
  <si>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</si>
  <si>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</si>
  <si>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</si>
  <si>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</si>
  <si>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</si>
  <si>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</si>
  <si>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</si>
  <si>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</si>
  <si>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</si>
  <si>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</si>
  <si>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</si>
  <si>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</si>
  <si>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</si>
  <si>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</si>
  <si>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</si>
  <si>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</si>
  <si>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</si>
  <si>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</si>
  <si>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</si>
  <si>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</si>
  <si>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</si>
  <si>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</si>
  <si>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</si>
  <si>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</si>
  <si>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</si>
  <si>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</si>
  <si>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</si>
  <si>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</si>
  <si>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</si>
  <si>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</si>
  <si>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</si>
  <si>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</si>
  <si>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</si>
  <si>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</si>
  <si>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</si>
  <si>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</si>
  <si>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</si>
  <si>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</si>
  <si>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</si>
  <si>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</si>
  <si>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</si>
  <si>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</si>
  <si>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</si>
  <si>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</si>
  <si>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</si>
  <si>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</si>
  <si>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</si>
  <si>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</si>
  <si>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</si>
  <si>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</si>
  <si>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</si>
  <si>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</si>
  <si>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</si>
  <si>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</si>
  <si>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</si>
  <si>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</si>
  <si>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</si>
  <si>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</si>
  <si>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</si>
  <si>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</si>
  <si>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</si>
  <si>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</si>
  <si>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</si>
  <si>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</si>
  <si>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</si>
  <si>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</si>
  <si>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</si>
  <si>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</si>
  <si>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</si>
  <si>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</si>
  <si>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</si>
  <si>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</si>
  <si>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</si>
  <si>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</si>
  <si>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</si>
  <si>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</si>
  <si>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</si>
  <si>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</si>
  <si>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</si>
  <si>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</si>
  <si>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</si>
  <si>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</si>
  <si>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</si>
  <si>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</si>
  <si>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</si>
  <si>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</si>
  <si>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</si>
  <si>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</si>
  <si>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</si>
  <si>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</si>
  <si>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</si>
  <si>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</si>
  <si>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</si>
  <si>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</si>
  <si>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</si>
  <si>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</si>
  <si>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</si>
  <si>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</si>
  <si>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</si>
  <si>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</si>
  <si>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</si>
  <si>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</si>
  <si>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</si>
  <si>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</si>
  <si>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</si>
  <si>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</si>
  <si>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</si>
  <si>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</si>
  <si>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</si>
  <si>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</si>
  <si>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</si>
  <si>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</si>
  <si>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</si>
  <si>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</si>
  <si>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</si>
  <si>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</si>
  <si>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</si>
  <si>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</si>
  <si>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</si>
  <si>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</si>
  <si>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</si>
  <si>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</si>
  <si>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</si>
  <si>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</si>
  <si>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</si>
  <si>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</si>
  <si>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</si>
  <si>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</si>
  <si>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</si>
  <si>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</si>
  <si>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</si>
  <si>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</si>
  <si>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</si>
  <si>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</si>
  <si>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</si>
  <si>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</si>
  <si>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</si>
  <si>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</si>
  <si>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</si>
  <si>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</si>
  <si>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</si>
  <si>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</si>
  <si>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</si>
  <si>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</si>
  <si>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</si>
  <si>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</si>
  <si>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</si>
  <si>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</si>
  <si>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</si>
  <si>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</si>
  <si>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</si>
  <si>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</si>
  <si>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</si>
  <si>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</si>
  <si>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</si>
  <si>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</si>
  <si>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</si>
  <si>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</si>
  <si>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</si>
  <si>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</si>
  <si>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</si>
  <si>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</si>
  <si>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</si>
  <si>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</si>
  <si>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</si>
  <si>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</si>
  <si>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</si>
  <si>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</si>
  <si>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</si>
  <si>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</si>
  <si>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</si>
  <si>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</si>
  <si>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</si>
  <si>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</si>
  <si>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</si>
  <si>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</si>
  <si>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</si>
  <si>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</si>
  <si>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</si>
  <si>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</si>
  <si>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</si>
  <si>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</si>
  <si>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</si>
  <si>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</si>
  <si>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</si>
  <si>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</si>
  <si>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</si>
  <si>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</si>
  <si>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</si>
  <si>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</si>
  <si>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</si>
  <si>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</si>
  <si>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</si>
  <si>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</si>
  <si>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</si>
  <si>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</si>
  <si>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</si>
  <si>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</si>
  <si>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</si>
  <si>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</si>
  <si>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</si>
  <si>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</si>
  <si>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</si>
  <si>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</si>
  <si>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</si>
  <si>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</si>
  <si>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</si>
  <si>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</si>
  <si>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</si>
  <si>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</si>
  <si>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</si>
  <si>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</si>
  <si>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</si>
  <si>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</si>
  <si>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</si>
  <si>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</si>
  <si>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</si>
  <si>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</si>
  <si>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</si>
  <si>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</si>
  <si>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</si>
  <si>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</si>
  <si>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</si>
  <si>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</si>
  <si>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</si>
  <si>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</si>
  <si>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</si>
  <si>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</si>
  <si>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</si>
  <si>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</si>
  <si>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</si>
  <si>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</si>
  <si>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</si>
  <si>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</si>
  <si>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</si>
  <si>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</si>
  <si>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</si>
  <si>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</si>
  <si>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</si>
  <si>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</si>
  <si>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</si>
  <si>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</si>
  <si>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</si>
  <si>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</si>
  <si>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</si>
  <si>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</si>
  <si>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</si>
  <si>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</si>
  <si>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</si>
  <si>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</si>
  <si>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</si>
  <si>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</si>
  <si>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</si>
  <si>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</si>
  <si>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</si>
  <si>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</si>
  <si>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</si>
  <si>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</si>
  <si>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</si>
  <si>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</si>
  <si>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</si>
  <si>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</si>
  <si>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</si>
  <si>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</si>
  <si>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</si>
  <si>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</si>
  <si>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</si>
  <si>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</si>
  <si>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</si>
  <si>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</si>
  <si>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</si>
  <si>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</si>
  <si>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</si>
  <si>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</si>
  <si>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</si>
  <si>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</si>
  <si>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</si>
  <si>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</si>
  <si>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</si>
  <si>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</si>
  <si>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</si>
  <si>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</si>
  <si>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</si>
  <si>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</si>
  <si>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</si>
  <si>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</si>
  <si>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</si>
  <si>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</si>
  <si>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</si>
  <si>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</si>
  <si>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</si>
  <si>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</si>
  <si>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</si>
  <si>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</si>
  <si>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</si>
  <si>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</si>
  <si>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</si>
  <si>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</si>
  <si>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</si>
  <si>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</si>
  <si>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</si>
  <si>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</si>
  <si>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</si>
  <si>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</si>
  <si>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</si>
  <si>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</si>
  <si>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</si>
  <si>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</si>
  <si>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</si>
  <si>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</si>
  <si>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</si>
  <si>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</si>
  <si>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</si>
  <si>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</si>
  <si>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</si>
  <si>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</si>
  <si>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</si>
  <si>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</si>
  <si>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</si>
  <si>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</si>
  <si>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</si>
  <si>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</si>
  <si>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</si>
  <si>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</si>
  <si>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</si>
  <si>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</si>
  <si>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</si>
  <si>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</si>
  <si>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</si>
  <si>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</si>
  <si>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</si>
  <si>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</si>
  <si>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</si>
  <si>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</si>
  <si>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</si>
  <si>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</si>
  <si>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</si>
  <si>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</si>
  <si>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</si>
  <si>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</si>
  <si>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</si>
  <si>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</si>
  <si>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</si>
  <si>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</si>
  <si>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</si>
  <si>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</si>
  <si>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</si>
  <si>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</si>
  <si>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</si>
  <si>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</si>
  <si>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</si>
  <si>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</si>
  <si>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</si>
  <si>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</si>
  <si>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</si>
  <si>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</si>
  <si>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</si>
  <si>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</si>
  <si>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</si>
  <si>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</si>
  <si>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</si>
  <si>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</si>
  <si>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</si>
  <si>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</si>
  <si>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</si>
  <si>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</si>
  <si>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</si>
  <si>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</si>
  <si>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</si>
  <si>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</si>
  <si>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</si>
  <si>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</si>
  <si>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</si>
  <si>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</si>
  <si>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</si>
  <si>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</si>
  <si>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</si>
  <si>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</si>
  <si>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</si>
  <si>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</si>
  <si>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</si>
  <si>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</si>
  <si>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</si>
  <si>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</si>
  <si>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</si>
  <si>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</si>
  <si>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</si>
  <si>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</si>
  <si>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</si>
  <si>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</si>
  <si>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</si>
  <si>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</si>
  <si>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</si>
  <si>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</si>
  <si>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</si>
  <si>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</si>
  <si>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</si>
  <si>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</si>
  <si>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</si>
  <si>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</si>
  <si>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</si>
  <si>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</si>
  <si>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</si>
  <si>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</si>
  <si>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</si>
  <si>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</si>
  <si>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</si>
  <si>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</si>
  <si>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</si>
  <si>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</si>
  <si>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</si>
  <si>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</si>
  <si>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</si>
  <si>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</si>
  <si>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</si>
  <si>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</si>
  <si>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</si>
  <si>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</si>
  <si>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</si>
  <si>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</si>
  <si>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</si>
  <si>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</si>
  <si>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</si>
  <si>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</si>
  <si>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</si>
  <si>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</si>
  <si>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</si>
  <si>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</si>
  <si>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</si>
  <si>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</si>
  <si>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</si>
  <si>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</si>
  <si>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</si>
  <si>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</si>
  <si>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</si>
  <si>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</si>
  <si>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</si>
  <si>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</si>
  <si>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</si>
  <si>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</si>
  <si>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</si>
  <si>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</si>
  <si>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</si>
  <si>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</si>
  <si>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</si>
  <si>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</si>
  <si>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</si>
  <si>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</si>
  <si>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</si>
  <si>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</si>
  <si>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</si>
  <si>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</si>
  <si>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</si>
  <si>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</si>
  <si>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</si>
  <si>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</si>
  <si>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</si>
  <si>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</si>
  <si>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</si>
  <si>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</si>
  <si>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</si>
  <si>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</si>
  <si>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</si>
  <si>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</si>
  <si>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</si>
  <si>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</si>
  <si>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</si>
  <si>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</si>
  <si>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</si>
  <si>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</si>
  <si>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</si>
  <si>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</si>
  <si>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</si>
  <si>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</si>
  <si>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</si>
  <si>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</si>
  <si>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</si>
  <si>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</si>
  <si>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</si>
  <si>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</si>
  <si>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</si>
  <si>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</si>
  <si>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</si>
  <si>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</si>
  <si>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</si>
  <si>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</si>
  <si>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</si>
  <si>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</si>
  <si>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</si>
  <si>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</si>
  <si>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</si>
  <si>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</si>
  <si>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</si>
  <si>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</si>
  <si>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</si>
  <si>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</si>
  <si>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</si>
  <si>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</si>
  <si>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</si>
  <si>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</si>
  <si>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</si>
  <si>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</si>
  <si>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</si>
  <si>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</si>
  <si>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</si>
  <si>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</si>
  <si>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</si>
  <si>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</si>
  <si>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</si>
  <si>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</si>
  <si>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</si>
  <si>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</si>
  <si>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</si>
  <si>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</si>
  <si>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</si>
  <si>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</si>
  <si>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</si>
  <si>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</si>
  <si>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</si>
  <si>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</si>
  <si>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</si>
  <si>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</si>
  <si>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</si>
  <si>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</si>
  <si>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</si>
  <si>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</si>
  <si>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</si>
  <si>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</si>
  <si>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</si>
  <si>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</si>
  <si>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</si>
  <si>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</si>
  <si>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</si>
  <si>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</si>
  <si>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</si>
  <si>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</si>
  <si>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</si>
  <si>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</si>
  <si>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</si>
  <si>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</si>
  <si>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</si>
  <si>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</si>
  <si>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</si>
  <si>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</si>
  <si>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</si>
  <si>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</si>
  <si>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</si>
  <si>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</si>
  <si>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</si>
  <si>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</si>
  <si>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</si>
  <si>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</si>
  <si>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</si>
  <si>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</si>
  <si>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</si>
  <si>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</si>
  <si>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</si>
  <si>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</si>
  <si>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</si>
  <si>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</si>
  <si>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</si>
  <si>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</si>
  <si>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</si>
  <si>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</si>
  <si>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</si>
  <si>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</si>
  <si>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</si>
  <si>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</si>
  <si>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</si>
  <si>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</si>
  <si>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</si>
  <si>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</si>
  <si>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</si>
  <si>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</si>
  <si>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</si>
  <si>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</si>
  <si>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</si>
  <si>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</si>
  <si>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</si>
  <si>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</si>
  <si>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</si>
  <si>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</si>
  <si>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</si>
  <si>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</si>
  <si>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</si>
  <si>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</si>
  <si>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</si>
  <si>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</si>
  <si>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</si>
  <si>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</si>
  <si>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</si>
  <si>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</si>
  <si>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</si>
  <si>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</si>
  <si>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</si>
  <si>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</si>
  <si>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</si>
  <si>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</si>
  <si>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</si>
  <si>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</si>
  <si>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</si>
  <si>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</si>
  <si>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</si>
  <si>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</si>
  <si>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</si>
  <si>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</si>
  <si>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</si>
  <si>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</si>
  <si>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</si>
  <si>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</si>
  <si>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</si>
  <si>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</si>
  <si>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</si>
  <si>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</si>
  <si>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</si>
  <si>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</si>
  <si>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</si>
  <si>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</si>
  <si>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</si>
  <si>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</si>
  <si>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</si>
  <si>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</si>
  <si>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</si>
  <si>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</si>
  <si>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</si>
  <si>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</si>
  <si>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</si>
  <si>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</si>
  <si>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</si>
  <si>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</si>
  <si>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</si>
  <si>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</si>
  <si>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</si>
  <si>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</si>
  <si>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</si>
  <si>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</si>
  <si>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</si>
  <si>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</si>
  <si>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</si>
  <si>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</si>
  <si>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</si>
  <si>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</si>
  <si>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</si>
  <si>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</si>
  <si>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</si>
  <si>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</si>
  <si>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</si>
  <si>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</si>
  <si>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</si>
  <si>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</si>
  <si>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</si>
  <si>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</si>
  <si>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</si>
  <si>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</si>
  <si>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</si>
  <si>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</si>
  <si>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</si>
  <si>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</si>
  <si>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</si>
  <si>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</si>
  <si>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</si>
  <si>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</si>
  <si>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</si>
  <si>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</si>
  <si>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</si>
  <si>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</si>
  <si>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</si>
  <si>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</si>
  <si>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</si>
  <si>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</si>
  <si>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</si>
  <si>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</si>
  <si>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</si>
  <si>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</si>
  <si>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</si>
  <si>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</si>
  <si>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</si>
  <si>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</si>
  <si>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</si>
  <si>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</si>
  <si>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</si>
  <si>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</si>
  <si>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</si>
  <si>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</si>
  <si>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</si>
  <si>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</si>
  <si>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</si>
  <si>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</si>
  <si>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</si>
  <si>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</si>
  <si>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</si>
  <si>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</si>
  <si>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</si>
  <si>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</si>
  <si>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</si>
  <si>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</si>
  <si>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</si>
  <si>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</si>
  <si>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</si>
  <si>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</si>
  <si>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</si>
  <si>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</si>
  <si>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</si>
  <si>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</si>
  <si>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</si>
  <si>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</si>
  <si>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</si>
  <si>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</si>
  <si>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</si>
  <si>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</si>
  <si>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</si>
  <si>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</si>
  <si>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</si>
  <si>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</si>
  <si>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</si>
  <si>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</si>
  <si>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</si>
  <si>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</si>
  <si>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</si>
  <si>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</si>
  <si>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</si>
  <si>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</si>
  <si>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</si>
  <si>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</si>
  <si>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</si>
  <si>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</si>
  <si>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</si>
  <si>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</si>
  <si>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</si>
  <si>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</si>
  <si>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</si>
  <si>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</si>
  <si>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</si>
  <si>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</si>
  <si>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</si>
  <si>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</si>
  <si>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</si>
  <si>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</si>
  <si>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</si>
  <si>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</si>
  <si>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</si>
  <si>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</si>
  <si>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</si>
  <si>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</si>
  <si>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</si>
  <si>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</si>
  <si>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</si>
  <si>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</si>
  <si>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</si>
  <si>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</si>
  <si>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</si>
  <si>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</si>
  <si>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</si>
  <si>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</si>
  <si>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</si>
  <si>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</si>
  <si>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</si>
  <si>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</si>
  <si>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</si>
  <si>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</si>
  <si>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</si>
  <si>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</si>
  <si>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</si>
  <si>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</si>
  <si>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</si>
  <si>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</si>
  <si>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</si>
  <si>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</si>
  <si>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</si>
  <si>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</si>
  <si>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</si>
  <si>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</si>
  <si>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</si>
  <si>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</si>
  <si>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</si>
  <si>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</si>
  <si>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</si>
  <si>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</si>
  <si>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</si>
  <si>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</si>
  <si>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</si>
  <si>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</si>
  <si>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</si>
  <si>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</si>
  <si>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</si>
  <si>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</si>
  <si>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</si>
  <si>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</si>
  <si>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</si>
  <si>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</si>
  <si>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</si>
  <si>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</si>
  <si>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</si>
  <si>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</si>
  <si>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</si>
  <si>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</si>
  <si>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</si>
  <si>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</si>
  <si>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</si>
  <si>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</si>
  <si>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</si>
  <si>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</si>
  <si>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</si>
  <si>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</si>
  <si>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</si>
  <si>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</si>
  <si>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</si>
  <si>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</si>
  <si>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</si>
  <si>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</si>
  <si>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</si>
  <si>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</si>
  <si>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</si>
  <si>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</si>
  <si>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</si>
  <si>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</si>
  <si>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</si>
  <si>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</si>
  <si>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</si>
  <si>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</si>
  <si>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</si>
  <si>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</si>
  <si>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</si>
  <si>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</si>
  <si>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</si>
  <si>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</si>
  <si>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</si>
  <si>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</si>
  <si>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</si>
  <si>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</si>
  <si>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</si>
  <si>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</si>
  <si>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</si>
  <si>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</si>
  <si>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</si>
  <si>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</si>
  <si>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</si>
  <si>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</si>
  <si>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</si>
  <si>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</si>
  <si>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</si>
  <si>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</si>
  <si>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</si>
  <si>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</si>
  <si>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</si>
  <si>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</si>
  <si>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</si>
  <si>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</si>
  <si>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</si>
  <si>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</si>
  <si>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</si>
  <si>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</si>
  <si>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</si>
  <si>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</si>
  <si>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</si>
  <si>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</si>
  <si>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</si>
  <si>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</si>
  <si>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</si>
  <si>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</si>
  <si>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</si>
  <si>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</si>
  <si>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</si>
  <si>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</si>
  <si>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</si>
  <si>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</si>
  <si>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</si>
  <si>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</si>
  <si>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</si>
  <si>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</si>
  <si>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</si>
  <si>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</si>
  <si>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</si>
  <si>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</si>
  <si>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</si>
  <si>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</si>
  <si>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</si>
  <si>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</si>
  <si>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</si>
  <si>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</si>
  <si>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</si>
  <si>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</si>
  <si>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</si>
  <si>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</si>
  <si>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</si>
  <si>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</si>
  <si>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</si>
  <si>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</si>
  <si>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</si>
  <si>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</si>
  <si>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</si>
  <si>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</si>
  <si>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</si>
  <si>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</si>
  <si>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</si>
  <si>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</si>
  <si>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</si>
  <si>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</si>
  <si>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</si>
  <si>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</si>
  <si>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</si>
  <si>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</si>
  <si>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</si>
  <si>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</si>
  <si>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</si>
  <si>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</si>
  <si>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</si>
  <si>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</si>
  <si>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</si>
  <si>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</si>
  <si>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</si>
  <si>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</si>
  <si>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</si>
  <si>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</si>
  <si>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</si>
  <si>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</si>
  <si>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</si>
  <si>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</si>
  <si>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</si>
  <si>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</si>
  <si>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</si>
  <si>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</si>
  <si>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</si>
  <si>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</si>
  <si>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</si>
  <si>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</si>
  <si>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</si>
  <si>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</si>
  <si>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</si>
  <si>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</si>
  <si>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</si>
  <si>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</si>
  <si>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</si>
  <si>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</si>
  <si>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</si>
  <si>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</si>
  <si>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</si>
  <si>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</si>
  <si>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</si>
  <si>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</si>
  <si>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</si>
  <si>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</si>
  <si>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</si>
  <si>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</si>
  <si>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</si>
  <si>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</si>
  <si>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</si>
  <si>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</si>
  <si>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</si>
  <si>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</si>
  <si>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</si>
  <si>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</si>
  <si>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</si>
  <si>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</si>
  <si>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</si>
  <si>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</si>
  <si>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</si>
  <si>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</si>
  <si>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</si>
  <si>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</si>
  <si>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</si>
  <si>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</si>
  <si>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</si>
  <si>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</si>
  <si>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</si>
  <si>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</si>
  <si>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</si>
  <si>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</si>
  <si>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</si>
  <si>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</si>
  <si>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</si>
  <si>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</si>
  <si>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</si>
  <si>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</si>
  <si>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</si>
  <si>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</si>
  <si>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</si>
  <si>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</si>
  <si>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</si>
  <si>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</si>
  <si>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</si>
  <si>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</si>
  <si>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</si>
  <si>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</si>
  <si>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</si>
  <si>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</si>
  <si>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</si>
  <si>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</si>
  <si>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</si>
  <si>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</si>
  <si>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</si>
  <si>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</si>
  <si>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</si>
  <si>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</si>
  <si>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</si>
  <si>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</si>
  <si>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</si>
  <si>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</si>
  <si>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</si>
  <si>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</si>
  <si>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</si>
  <si>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</si>
  <si>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</si>
  <si>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</si>
  <si>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</si>
  <si>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</si>
  <si>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</si>
  <si>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</si>
  <si>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</si>
  <si>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</si>
  <si>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</si>
  <si>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</si>
  <si>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</si>
  <si>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</si>
  <si>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</si>
  <si>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</si>
  <si>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</si>
  <si>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</si>
  <si>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</si>
  <si>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</si>
  <si>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</si>
  <si>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</si>
  <si>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</si>
  <si>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</si>
  <si>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</si>
  <si>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</si>
  <si>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</si>
  <si>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</si>
  <si>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</si>
  <si>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</si>
  <si>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</si>
  <si>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</si>
  <si>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</si>
  <si>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</si>
  <si>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</si>
  <si>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</si>
  <si>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</si>
  <si>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</si>
  <si>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</si>
  <si>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</si>
  <si>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</si>
  <si>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</si>
  <si>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</si>
  <si>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</si>
  <si>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</si>
  <si>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</si>
  <si>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</si>
  <si>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</si>
  <si>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</si>
  <si>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</si>
  <si>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</si>
  <si>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</si>
  <si>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</si>
  <si>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</si>
  <si>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</si>
  <si>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</si>
  <si>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</si>
  <si>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</si>
  <si>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</si>
  <si>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</si>
  <si>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</si>
  <si>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</si>
  <si>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</si>
  <si>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</si>
  <si>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</si>
  <si>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</si>
  <si>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</si>
  <si>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</si>
  <si>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</si>
  <si>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</si>
  <si>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</si>
  <si>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</si>
  <si>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</si>
  <si>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</si>
  <si>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</si>
  <si>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</si>
  <si>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</si>
  <si>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</si>
  <si>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</si>
  <si>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</si>
  <si>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</si>
  <si>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</si>
  <si>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</si>
  <si>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</si>
  <si>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</si>
  <si>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</si>
  <si>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</si>
  <si>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</si>
  <si>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</si>
  <si>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</si>
  <si>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</si>
  <si>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</si>
  <si>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</si>
  <si>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</si>
  <si>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</si>
  <si>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</si>
  <si>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</si>
  <si>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</si>
  <si>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</si>
  <si>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</si>
  <si>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</si>
  <si>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</si>
  <si>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</si>
  <si>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</si>
  <si>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</si>
  <si>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</si>
  <si>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</si>
  <si>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</si>
  <si>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</si>
  <si>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</si>
  <si>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</si>
  <si>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</si>
  <si>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</si>
  <si>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</si>
  <si>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</si>
  <si>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</si>
  <si>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</si>
  <si>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</si>
  <si>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</si>
  <si>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</si>
  <si>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</si>
  <si>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</si>
  <si>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</si>
  <si>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</si>
  <si>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</si>
  <si>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</si>
  <si>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</si>
  <si>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</si>
  <si>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</si>
  <si>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</si>
  <si>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</si>
  <si>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</si>
  <si>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</si>
  <si>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</si>
  <si>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</si>
  <si>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</si>
  <si>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</si>
  <si>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</si>
  <si>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</si>
  <si>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</si>
  <si>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</si>
  <si>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</si>
  <si>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</si>
  <si>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</si>
  <si>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</si>
  <si>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</si>
  <si>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</si>
  <si>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</si>
  <si>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</si>
  <si>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</si>
  <si>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</si>
  <si>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</si>
  <si>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</si>
  <si>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</si>
  <si>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</si>
  <si>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</si>
  <si>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</si>
  <si>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</si>
  <si>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</si>
  <si>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</si>
  <si>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</si>
  <si>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</si>
  <si>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</si>
  <si>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</si>
  <si>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</si>
  <si>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</si>
  <si>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</si>
  <si>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</si>
  <si>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</si>
  <si>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</si>
  <si>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</si>
  <si>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</si>
  <si>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</si>
  <si>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</si>
  <si>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</si>
  <si>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</si>
  <si>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</si>
  <si>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</si>
  <si>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</si>
  <si>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</si>
  <si>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</si>
  <si>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</si>
  <si>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</si>
  <si>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</si>
  <si>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</si>
  <si>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</si>
  <si>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</si>
  <si>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</si>
  <si>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</si>
  <si>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</si>
  <si>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</si>
  <si>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</si>
  <si>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</si>
  <si>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</si>
  <si>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</si>
  <si>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</si>
  <si>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</si>
  <si>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</si>
  <si>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</si>
  <si>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</si>
  <si>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</si>
  <si>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</si>
  <si>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</si>
  <si>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</si>
  <si>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</si>
  <si>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</si>
  <si>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</si>
  <si>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</si>
  <si>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</si>
  <si>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</si>
  <si>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</si>
  <si>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</si>
  <si>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</si>
  <si>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</si>
  <si>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</si>
  <si>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</si>
  <si>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</si>
  <si>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</si>
  <si>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</si>
  <si>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</si>
  <si>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</si>
  <si>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</si>
  <si>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</si>
  <si>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</si>
  <si>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</si>
  <si>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</si>
  <si>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</si>
  <si>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</si>
  <si>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</si>
  <si>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</si>
  <si>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</si>
  <si>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</si>
  <si>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</si>
  <si>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</si>
  <si>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</si>
  <si>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</si>
  <si>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</si>
  <si>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</si>
  <si>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</si>
  <si>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</si>
  <si>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</si>
  <si>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</si>
  <si>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</si>
  <si>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</si>
  <si>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</si>
  <si>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</si>
  <si>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</si>
  <si>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</si>
  <si>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</si>
  <si>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</si>
  <si>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</si>
  <si>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</si>
  <si>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</si>
  <si>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</si>
  <si>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</si>
  <si>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</si>
  <si>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</si>
  <si>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</si>
  <si>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</si>
  <si>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</si>
  <si>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</si>
  <si>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</si>
  <si>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</si>
  <si>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</si>
  <si>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</si>
  <si>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</si>
  <si>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</si>
  <si>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</si>
  <si>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</si>
  <si>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</si>
  <si>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</si>
  <si>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</si>
  <si>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</si>
  <si>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</si>
  <si>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</si>
  <si>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</si>
  <si>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</si>
  <si>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</si>
  <si>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</si>
  <si>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</si>
  <si>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</si>
  <si>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</si>
  <si>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</si>
  <si>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</si>
  <si>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</si>
  <si>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</si>
  <si>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</si>
  <si>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</si>
  <si>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</si>
  <si>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</si>
  <si>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</si>
  <si>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</si>
  <si>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</si>
  <si>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</si>
  <si>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</si>
  <si>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</si>
  <si>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</si>
  <si>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</si>
  <si>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</si>
  <si>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</si>
  <si>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</si>
  <si>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</si>
  <si>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</si>
  <si>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</si>
  <si>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</si>
  <si>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</si>
  <si>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</si>
  <si>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</si>
  <si>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</si>
  <si>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</si>
  <si>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</si>
  <si>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</si>
  <si>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</si>
  <si>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</si>
  <si>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</si>
  <si>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</si>
  <si>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</si>
  <si>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</si>
  <si>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</si>
  <si>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</si>
  <si>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</si>
  <si>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</si>
  <si>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</si>
  <si>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</si>
  <si>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</si>
  <si>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</si>
  <si>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</si>
  <si>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</si>
  <si>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</si>
  <si>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</si>
  <si>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</si>
  <si>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</si>
  <si>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</si>
  <si>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</si>
  <si>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</si>
  <si>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</si>
  <si>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</si>
  <si>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</si>
  <si>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</si>
  <si>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</si>
  <si>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</si>
  <si>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</si>
  <si>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</si>
  <si>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</si>
  <si>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</si>
  <si>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</si>
  <si>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</si>
  <si>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</si>
  <si>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</si>
  <si>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</si>
  <si>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</si>
  <si>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</si>
  <si>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</si>
  <si>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</si>
  <si>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</si>
  <si>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</si>
  <si>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</si>
  <si>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</si>
  <si>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</si>
  <si>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</si>
  <si>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</si>
  <si>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</si>
  <si>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</si>
  <si>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</si>
  <si>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</si>
  <si>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</si>
  <si>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</si>
  <si>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</si>
  <si>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</si>
  <si>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</si>
  <si>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</si>
  <si>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</si>
  <si>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</si>
  <si>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</si>
  <si>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</si>
  <si>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</si>
  <si>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</si>
  <si>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</si>
  <si>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</si>
  <si>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</si>
  <si>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</si>
  <si>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</si>
  <si>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</si>
  <si>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</si>
  <si>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</si>
  <si>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</si>
  <si>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</si>
  <si>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</si>
  <si>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</si>
  <si>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</si>
  <si>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</si>
  <si>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</si>
  <si>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</si>
  <si>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</si>
  <si>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</si>
  <si>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</si>
  <si>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</si>
  <si>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</si>
  <si>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</si>
  <si>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</si>
  <si>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</si>
  <si>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</si>
  <si>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</si>
  <si>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</si>
  <si>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</si>
  <si>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</si>
  <si>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</si>
  <si>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</si>
  <si>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</si>
  <si>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</si>
  <si>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</si>
  <si>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</si>
  <si>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</si>
  <si>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</si>
  <si>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</si>
  <si>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</si>
  <si>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</si>
  <si>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</si>
  <si>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</si>
  <si>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</si>
  <si>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</si>
  <si>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</si>
  <si>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</si>
  <si>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</si>
  <si>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</si>
  <si>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</si>
  <si>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</si>
  <si>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</si>
  <si>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</si>
  <si>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</si>
  <si>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</si>
  <si>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</si>
  <si>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</si>
  <si>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</si>
  <si>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</si>
  <si>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</si>
  <si>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</si>
  <si>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</si>
  <si>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</si>
  <si>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</si>
  <si>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</si>
  <si>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</si>
  <si>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</si>
  <si>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</si>
  <si>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</si>
  <si>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</si>
  <si>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</si>
  <si>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</si>
  <si>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</si>
  <si>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</si>
  <si>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</si>
  <si>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</si>
  <si>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</si>
  <si>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</si>
  <si>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</si>
  <si>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</si>
  <si>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</si>
  <si>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</si>
  <si>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</si>
  <si>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</si>
  <si>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</si>
  <si>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</si>
  <si>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</si>
  <si>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</si>
  <si>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</si>
  <si>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</si>
  <si>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</si>
  <si>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</si>
  <si>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</si>
  <si>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</si>
  <si>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</si>
  <si>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</si>
  <si>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</si>
  <si>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</si>
  <si>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</si>
  <si>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</si>
  <si>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</si>
  <si>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</si>
  <si>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</si>
  <si>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</si>
  <si>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</si>
  <si>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</si>
  <si>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</si>
  <si>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</si>
  <si>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</si>
  <si>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</si>
  <si>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</si>
  <si>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</si>
  <si>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</si>
  <si>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</si>
  <si>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</si>
  <si>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</si>
  <si>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</si>
  <si>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</si>
  <si>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</si>
  <si>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</si>
  <si>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</si>
  <si>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</si>
  <si>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</si>
  <si>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</si>
  <si>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</si>
  <si>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</si>
  <si>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</si>
  <si>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</si>
  <si>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</si>
  <si>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</si>
  <si>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</si>
  <si>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</si>
  <si>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</si>
  <si>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</si>
  <si>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</si>
  <si>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</si>
  <si>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</si>
  <si>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</si>
  <si>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</si>
  <si>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</si>
  <si>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</si>
  <si>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</si>
  <si>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</si>
  <si>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</si>
  <si>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</si>
  <si>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</si>
  <si>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</si>
  <si>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</si>
  <si>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</si>
  <si>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</si>
  <si>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</si>
  <si>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</si>
  <si>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</si>
  <si>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</si>
  <si>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</si>
  <si>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</si>
  <si>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</si>
  <si>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</si>
  <si>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</si>
  <si>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</si>
  <si>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</si>
  <si>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</si>
  <si>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</si>
  <si>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</si>
  <si>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</si>
  <si>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</si>
  <si>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</si>
  <si>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</si>
  <si>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</si>
  <si>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</si>
  <si>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</si>
  <si>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</si>
  <si>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</si>
  <si>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</si>
  <si>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</si>
  <si>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</si>
  <si>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</si>
  <si>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</si>
  <si>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</si>
  <si>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</si>
  <si>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</si>
  <si>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</si>
  <si>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</si>
  <si>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</si>
  <si>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</si>
  <si>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</si>
  <si>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</si>
  <si>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</si>
  <si>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</si>
  <si>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</si>
  <si>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</si>
  <si>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</si>
  <si>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</si>
  <si>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</si>
  <si>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</si>
  <si>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</si>
  <si>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</si>
  <si>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</si>
  <si>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</si>
  <si>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</si>
  <si>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</si>
  <si>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</si>
  <si>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</si>
  <si>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</si>
  <si>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</si>
  <si>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</si>
  <si>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</si>
  <si>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</si>
  <si>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</si>
  <si>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</si>
  <si>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</si>
  <si>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</si>
  <si>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</si>
  <si>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</si>
  <si>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</si>
  <si>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</si>
  <si>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</si>
  <si>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</si>
  <si>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</si>
  <si>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</si>
  <si>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</si>
  <si>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</si>
  <si>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</si>
  <si>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</si>
  <si>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</si>
  <si>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</si>
  <si>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</si>
  <si>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</si>
  <si>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</si>
  <si>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</si>
  <si>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</si>
  <si>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</si>
  <si>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</si>
  <si>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</si>
  <si>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</si>
  <si>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</si>
  <si>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</si>
  <si>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</si>
  <si>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</si>
  <si>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</si>
  <si>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</si>
  <si>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</si>
  <si>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</si>
  <si>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</si>
  <si>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</si>
  <si>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</si>
  <si>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</si>
  <si>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</si>
  <si>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</si>
  <si>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</si>
  <si>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</si>
  <si>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</si>
  <si>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</si>
  <si>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</si>
  <si>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</si>
  <si>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</si>
  <si>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</si>
  <si>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</si>
  <si>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</si>
  <si>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</si>
  <si>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</si>
  <si>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</si>
  <si>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</si>
  <si>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</si>
  <si>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</si>
  <si>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</si>
  <si>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</si>
  <si>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</si>
  <si>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</si>
  <si>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</si>
  <si>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</si>
  <si>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</si>
  <si>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</si>
  <si>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</si>
  <si>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</si>
  <si>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</si>
  <si>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</si>
  <si>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</si>
  <si>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</si>
  <si>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</si>
  <si>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</si>
  <si>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</si>
  <si>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</si>
  <si>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</si>
  <si>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</si>
  <si>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</si>
  <si>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</si>
  <si>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</si>
  <si>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</si>
  <si>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</si>
  <si>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</si>
  <si>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</si>
  <si>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</si>
  <si>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</si>
  <si>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</si>
  <si>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</si>
  <si>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</si>
  <si>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</si>
  <si>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</si>
  <si>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</si>
  <si>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</si>
  <si>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</si>
  <si>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</si>
  <si>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</si>
  <si>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</si>
  <si>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</si>
  <si>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</si>
  <si>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</si>
  <si>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</si>
  <si>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</si>
  <si>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</si>
  <si>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</si>
  <si>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</si>
  <si>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</si>
  <si>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</si>
  <si>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</si>
  <si>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</si>
  <si>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</si>
  <si>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</si>
  <si>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</si>
  <si>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</si>
  <si>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</si>
  <si>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</si>
  <si>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</si>
  <si>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</si>
  <si>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</si>
  <si>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</si>
  <si>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</si>
  <si>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</si>
  <si>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</si>
  <si>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</si>
  <si>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</si>
  <si>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</si>
  <si>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</si>
  <si>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</si>
  <si>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</si>
  <si>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</si>
  <si>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</si>
  <si>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</si>
  <si>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</si>
  <si>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</si>
  <si>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</si>
  <si>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</si>
  <si>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</si>
  <si>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</si>
  <si>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</si>
  <si>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</si>
  <si>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</si>
  <si>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</si>
  <si>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</si>
  <si>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</si>
  <si>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</si>
  <si>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</si>
  <si>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</si>
  <si>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</si>
  <si>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</si>
  <si>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</si>
  <si>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</si>
  <si>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</si>
  <si>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</si>
  <si>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</si>
  <si>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</si>
  <si>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</si>
  <si>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</si>
  <si>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</si>
  <si>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</si>
  <si>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</si>
  <si>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</si>
  <si>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</si>
  <si>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</si>
  <si>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</si>
  <si>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</si>
  <si>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</si>
  <si>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</si>
  <si>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</si>
  <si>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</si>
  <si>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</si>
  <si>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</si>
  <si>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</si>
  <si>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</si>
  <si>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</si>
  <si>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</si>
  <si>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</si>
  <si>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</si>
  <si>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</si>
  <si>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</si>
  <si>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</si>
  <si>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</si>
  <si>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</si>
  <si>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</si>
  <si>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</si>
  <si>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</si>
  <si>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</si>
  <si>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</si>
  <si>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</si>
  <si>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</si>
  <si>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</si>
  <si>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</si>
  <si>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</si>
  <si>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</si>
  <si>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</si>
  <si>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</si>
  <si>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</si>
  <si>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</si>
  <si>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</si>
  <si>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</si>
  <si>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</si>
  <si>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</si>
  <si>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</si>
  <si>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</si>
  <si>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</si>
  <si>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</si>
  <si>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</si>
  <si>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</si>
  <si>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</si>
  <si>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</si>
  <si>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</si>
  <si>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</si>
  <si>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</si>
  <si>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</si>
  <si>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</si>
  <si>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</si>
  <si>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</si>
  <si>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</si>
  <si>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</si>
  <si>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</si>
  <si>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</si>
  <si>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</si>
  <si>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</si>
  <si>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</si>
  <si>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</si>
  <si>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</si>
  <si>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</si>
  <si>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</si>
  <si>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</si>
  <si>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</si>
  <si>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</si>
  <si>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</si>
  <si>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</si>
  <si>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</si>
  <si>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</si>
  <si>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</si>
  <si>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</si>
  <si>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</si>
  <si>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</si>
  <si>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</si>
  <si>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</si>
  <si>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</si>
  <si>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</si>
  <si>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</si>
  <si>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</si>
  <si>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</si>
  <si>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</si>
  <si>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</si>
  <si>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</si>
  <si>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</si>
  <si>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</si>
  <si>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</si>
  <si>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</si>
  <si>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</si>
  <si>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</si>
  <si>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</si>
  <si>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</si>
  <si>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</si>
  <si>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</si>
  <si>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</si>
  <si>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</si>
  <si>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</si>
  <si>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</si>
  <si>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</si>
  <si>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</si>
  <si>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</si>
  <si>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</si>
  <si>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</si>
  <si>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</si>
  <si>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</si>
  <si>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</si>
  <si>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</si>
  <si>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</si>
  <si>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</si>
  <si>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</si>
  <si>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</si>
  <si>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</si>
  <si>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</si>
  <si>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</si>
  <si>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</si>
  <si>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</si>
  <si>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</si>
  <si>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</si>
  <si>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</si>
  <si>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</si>
  <si>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</si>
  <si>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</si>
  <si>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</si>
  <si>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</si>
  <si>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</si>
  <si>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</si>
  <si>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</si>
  <si>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</si>
  <si>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</si>
  <si>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</si>
  <si>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</si>
  <si>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</si>
  <si>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</si>
  <si>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</si>
  <si>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</si>
  <si>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</si>
  <si>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</si>
  <si>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</si>
  <si>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</si>
  <si>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</si>
  <si>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</si>
  <si>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</si>
  <si>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</si>
  <si>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</si>
  <si>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</si>
  <si>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</si>
  <si>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</si>
  <si>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</si>
  <si>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</si>
  <si>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</si>
  <si>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</si>
  <si>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</si>
  <si>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</si>
  <si>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</si>
  <si>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</si>
  <si>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</si>
  <si>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</si>
  <si>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</si>
  <si>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</si>
  <si>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</si>
  <si>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</si>
  <si>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</si>
  <si>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</si>
  <si>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</si>
  <si>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</si>
  <si>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</si>
  <si>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</si>
  <si>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</si>
  <si>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</si>
  <si>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</si>
  <si>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</si>
  <si>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</si>
  <si>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</si>
  <si>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</si>
  <si>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</si>
  <si>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</si>
  <si>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</si>
  <si>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</si>
  <si>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</si>
  <si>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</si>
  <si>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</si>
  <si>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</si>
  <si>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</si>
  <si>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</si>
  <si>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</si>
  <si>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</si>
  <si>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</si>
  <si>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</si>
  <si>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</si>
  <si>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</si>
  <si>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</si>
  <si>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</si>
  <si>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</si>
  <si>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</si>
  <si>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</si>
  <si>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</si>
  <si>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</si>
  <si>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</si>
  <si>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</si>
  <si>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</si>
  <si>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</si>
  <si>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</si>
  <si>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</si>
  <si>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</si>
  <si>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</si>
  <si>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</si>
  <si>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</si>
  <si>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</si>
  <si>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</si>
  <si>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</si>
  <si>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</si>
  <si>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</si>
  <si>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</si>
  <si>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</si>
  <si>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</si>
  <si>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</si>
  <si>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</si>
  <si>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</si>
  <si>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</si>
  <si>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</si>
  <si>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</si>
  <si>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</si>
  <si>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</si>
  <si>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</si>
  <si>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</si>
  <si>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</si>
  <si>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</si>
  <si>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</si>
  <si>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</si>
  <si>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</si>
  <si>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</si>
  <si>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</si>
  <si>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</si>
  <si>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</si>
  <si>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</si>
  <si>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</si>
  <si>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</si>
  <si>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</si>
  <si>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</si>
  <si>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</si>
  <si>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</si>
  <si>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</si>
  <si>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</si>
  <si>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</si>
  <si>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</si>
  <si>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</si>
  <si>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</si>
  <si>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</si>
  <si>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</si>
  <si>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</si>
  <si>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</si>
  <si>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</si>
  <si>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</si>
  <si>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</si>
  <si>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</si>
  <si>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</si>
  <si>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</si>
  <si>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</si>
  <si>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</si>
  <si>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</si>
  <si>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</si>
  <si>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</si>
  <si>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</si>
  <si>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</si>
  <si>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</si>
  <si>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</si>
  <si>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</si>
  <si>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</si>
  <si>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</si>
  <si>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</si>
  <si>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</si>
  <si>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</si>
  <si>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</si>
  <si>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</si>
  <si>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</si>
  <si>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</si>
  <si>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</si>
  <si>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</si>
  <si>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</si>
  <si>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</si>
  <si>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</si>
  <si>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</si>
  <si>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</si>
  <si>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</si>
  <si>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</si>
  <si>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</si>
  <si>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</si>
  <si>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</si>
  <si>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</si>
  <si>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</si>
  <si>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</si>
  <si>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</si>
  <si>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</si>
  <si>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</si>
  <si>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</si>
  <si>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</si>
  <si>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</si>
  <si>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</si>
  <si>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</si>
  <si>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</si>
  <si>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</si>
  <si>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</si>
  <si>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</si>
  <si>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</si>
  <si>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</si>
  <si>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</si>
  <si>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</si>
  <si>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</si>
  <si>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</si>
  <si>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</si>
  <si>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</si>
  <si>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</si>
  <si>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</si>
  <si>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</si>
  <si>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</si>
  <si>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</si>
  <si>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</si>
  <si>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</si>
  <si>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</si>
  <si>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</si>
  <si>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</si>
  <si>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</si>
  <si>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</si>
  <si>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</si>
  <si>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</si>
  <si>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</si>
  <si>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</si>
  <si>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</si>
  <si>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</si>
  <si>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</si>
  <si>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</si>
  <si>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</si>
  <si>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</si>
  <si>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</si>
  <si>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</si>
  <si>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</si>
  <si>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</si>
  <si>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</si>
  <si>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</si>
  <si>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</si>
  <si>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</si>
  <si>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</si>
  <si>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</si>
  <si>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</si>
  <si>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</si>
  <si>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</si>
  <si>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</si>
  <si>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</si>
  <si>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</si>
  <si>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</si>
  <si>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</si>
  <si>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</si>
  <si>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</si>
  <si>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</si>
  <si>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</si>
  <si>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</si>
  <si>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</si>
  <si>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</si>
  <si>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</si>
  <si>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</si>
  <si>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</si>
  <si>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</si>
  <si>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</si>
  <si>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</si>
  <si>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</si>
  <si>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</si>
  <si>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</si>
  <si>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</si>
  <si>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</si>
  <si>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</si>
  <si>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</si>
  <si>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</si>
  <si>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</si>
  <si>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</si>
  <si>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</si>
  <si>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</si>
  <si>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</si>
  <si>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</si>
  <si>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</si>
  <si>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</si>
  <si>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</si>
  <si>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</si>
  <si>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</si>
  <si>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</si>
  <si>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</si>
  <si>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</si>
  <si>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</si>
  <si>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</si>
  <si>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</si>
  <si>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</si>
  <si>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</si>
  <si>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</si>
  <si>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</si>
  <si>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</si>
  <si>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</si>
  <si>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</si>
  <si>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</si>
  <si>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</si>
  <si>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</si>
  <si>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</si>
  <si>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</si>
  <si>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</si>
  <si>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</si>
  <si>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</si>
  <si>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</si>
  <si>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</si>
  <si>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</si>
  <si>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</si>
  <si>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</si>
  <si>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</si>
  <si>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</si>
  <si>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</si>
  <si>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</si>
  <si>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</si>
  <si>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</si>
  <si>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</si>
  <si>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</si>
  <si>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</si>
  <si>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</si>
  <si>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</si>
  <si>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</si>
  <si>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</si>
  <si>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</si>
  <si>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</si>
  <si>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</si>
  <si>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</si>
  <si>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</si>
  <si>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</si>
  <si>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</si>
  <si>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</si>
  <si>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</si>
  <si>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</si>
  <si>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</si>
  <si>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</si>
  <si>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</si>
  <si>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</si>
  <si>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</si>
  <si>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</si>
  <si>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</si>
  <si>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</si>
  <si>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</si>
  <si>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</si>
  <si>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</si>
  <si>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</si>
  <si>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</si>
  <si>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</si>
  <si>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</si>
  <si>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</si>
  <si>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</si>
  <si>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</si>
  <si>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</si>
  <si>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</si>
  <si>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</si>
  <si>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</si>
  <si>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</si>
  <si>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</si>
  <si>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</si>
  <si>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</si>
  <si>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</si>
  <si>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</si>
  <si>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</si>
  <si>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</si>
  <si>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</si>
  <si>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</si>
  <si>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</si>
  <si>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</si>
  <si>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</si>
  <si>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</si>
  <si>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</si>
  <si>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</si>
  <si>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</si>
  <si>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</si>
  <si>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</si>
  <si>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</si>
  <si>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</si>
  <si>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</si>
  <si>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</si>
  <si>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</si>
  <si>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</si>
  <si>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</si>
  <si>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</si>
  <si>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</si>
  <si>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</si>
  <si>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</si>
  <si>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</si>
  <si>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</si>
  <si>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</si>
  <si>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</si>
  <si>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</si>
  <si>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</si>
  <si>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</si>
  <si>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</si>
  <si>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</si>
  <si>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</si>
  <si>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</si>
  <si>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</si>
  <si>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</si>
  <si>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</si>
  <si>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</si>
  <si>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</si>
  <si>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</si>
  <si>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</si>
  <si>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</si>
  <si>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</si>
  <si>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</si>
  <si>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</si>
  <si>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</si>
  <si>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</si>
  <si>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</si>
  <si>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</si>
  <si>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</si>
  <si>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</si>
  <si>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</si>
  <si>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</si>
  <si>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</si>
  <si>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</si>
  <si>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</si>
  <si>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</si>
  <si>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</si>
  <si>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</si>
  <si>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</si>
  <si>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</si>
  <si>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</si>
  <si>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</si>
  <si>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</si>
  <si>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</si>
  <si>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</si>
  <si>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</si>
  <si>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</si>
  <si>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</si>
  <si>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</si>
  <si>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</si>
  <si>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</si>
  <si>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</si>
  <si>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</si>
  <si>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</si>
  <si>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</si>
  <si>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</si>
  <si>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</si>
  <si>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</si>
  <si>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</si>
  <si>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</si>
  <si>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</si>
  <si>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</si>
  <si>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</si>
  <si>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</si>
  <si>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</si>
  <si>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</si>
  <si>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</si>
  <si>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</si>
  <si>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</si>
  <si>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</si>
  <si>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</si>
  <si>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</si>
  <si>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</si>
  <si>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</si>
  <si>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</si>
  <si>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</si>
  <si>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</si>
  <si>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</si>
  <si>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</si>
  <si>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</si>
  <si>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</si>
  <si>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</si>
  <si>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</si>
  <si>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</si>
  <si>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</si>
  <si>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</si>
  <si>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</si>
  <si>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</si>
  <si>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</si>
  <si>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</si>
  <si>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</si>
  <si>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</si>
  <si>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</si>
  <si>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</si>
  <si>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</si>
  <si>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</si>
  <si>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</si>
  <si>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</si>
  <si>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</si>
  <si>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</si>
  <si>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</si>
  <si>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</si>
  <si>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</si>
  <si>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</si>
  <si>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</si>
  <si>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</si>
  <si>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</si>
  <si>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</si>
  <si>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</si>
  <si>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</si>
  <si>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</si>
  <si>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</si>
  <si>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</si>
  <si>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</si>
  <si>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</si>
  <si>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</si>
  <si>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</si>
  <si>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</si>
  <si>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</si>
  <si>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</si>
  <si>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</si>
  <si>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</si>
  <si>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</si>
  <si>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</si>
  <si>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</si>
  <si>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</si>
  <si>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</si>
  <si>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</si>
  <si>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</si>
  <si>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</si>
  <si>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</si>
  <si>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</si>
  <si>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</si>
  <si>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</si>
  <si>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</si>
  <si>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</si>
  <si>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</si>
  <si>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</si>
  <si>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</si>
  <si>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</si>
  <si>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</si>
  <si>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</si>
  <si>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</si>
  <si>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</si>
  <si>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</si>
  <si>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</si>
  <si>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</si>
  <si>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</si>
  <si>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</si>
  <si>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</si>
  <si>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</si>
  <si>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</si>
  <si>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</si>
  <si>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</si>
  <si>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</si>
  <si>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</si>
  <si>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</si>
  <si>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</si>
  <si>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</si>
  <si>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</si>
  <si>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</si>
  <si>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</si>
  <si>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</si>
  <si>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</si>
  <si>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</si>
  <si>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</si>
  <si>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</si>
  <si>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</si>
  <si>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</si>
  <si>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</si>
  <si>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</si>
  <si>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</si>
  <si>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</si>
  <si>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</si>
  <si>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</si>
  <si>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</si>
  <si>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</si>
  <si>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</si>
  <si>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</si>
  <si>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</si>
  <si>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</si>
  <si>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</si>
  <si>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</si>
  <si>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</si>
  <si>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</si>
  <si>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</si>
  <si>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</si>
  <si>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</si>
  <si>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</si>
  <si>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</si>
  <si>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</si>
  <si>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</si>
  <si>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</si>
  <si>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</si>
  <si>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</si>
  <si>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</si>
  <si>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</si>
  <si>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</si>
  <si>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</si>
  <si>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</si>
  <si>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</si>
  <si>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</si>
  <si>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</si>
  <si>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</si>
  <si>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</si>
  <si>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</si>
  <si>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</si>
  <si>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</si>
  <si>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</si>
  <si>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</si>
  <si>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</si>
  <si>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</si>
  <si>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</si>
  <si>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</si>
  <si>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</si>
  <si>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</si>
  <si>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</si>
  <si>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</si>
  <si>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</si>
  <si>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</si>
  <si>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</si>
  <si>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</si>
  <si>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</si>
  <si>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</si>
  <si>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</si>
  <si>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</si>
  <si>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</si>
  <si>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</si>
  <si>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</si>
  <si>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</si>
  <si>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</si>
  <si>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</si>
  <si>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</si>
  <si>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</si>
  <si>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</si>
  <si>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</si>
  <si>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</si>
  <si>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</si>
  <si>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</si>
  <si>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</si>
  <si>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</si>
  <si>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</si>
  <si>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</si>
  <si>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</si>
  <si>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</si>
  <si>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</si>
  <si>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</si>
  <si>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</si>
  <si>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</si>
  <si>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</si>
  <si>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</si>
  <si>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</si>
  <si>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</si>
  <si>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</si>
  <si>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</si>
  <si>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</si>
  <si>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</si>
  <si>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</si>
  <si>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</si>
  <si>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</si>
  <si>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</si>
  <si>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</si>
  <si>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</si>
  <si>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</si>
  <si>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</si>
  <si>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</si>
  <si>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</si>
  <si>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</si>
  <si>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</si>
  <si>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</si>
  <si>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</si>
  <si>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</si>
  <si>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</si>
  <si>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</si>
  <si>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</si>
  <si>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</si>
  <si>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</si>
  <si>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</si>
  <si>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</si>
  <si>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</si>
  <si>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</si>
  <si>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</si>
  <si>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</si>
  <si>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</si>
  <si>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</si>
  <si>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</si>
  <si>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</si>
  <si>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</si>
  <si>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</si>
  <si>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</si>
  <si>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</si>
  <si>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</si>
  <si>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</si>
  <si>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</si>
  <si>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</si>
  <si>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</si>
  <si>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</si>
  <si>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</si>
  <si>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</si>
  <si>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</si>
  <si>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</si>
  <si>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</si>
  <si>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</si>
  <si>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</si>
  <si>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</si>
  <si>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</si>
  <si>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</si>
  <si>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</si>
  <si>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</si>
  <si>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</si>
  <si>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</si>
  <si>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</si>
  <si>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</si>
  <si>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</si>
  <si>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</si>
  <si>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</si>
  <si>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</si>
  <si>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</si>
  <si>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</si>
  <si>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</si>
  <si>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</si>
  <si>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</si>
  <si>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</si>
  <si>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</si>
  <si>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</si>
  <si>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</si>
  <si>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</si>
  <si>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</si>
  <si>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</si>
  <si>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</si>
  <si>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</si>
  <si>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</si>
  <si>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</si>
  <si>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</si>
  <si>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</si>
  <si>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</si>
  <si>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</si>
  <si>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</si>
  <si>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</si>
  <si>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</si>
  <si>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</si>
  <si>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</si>
  <si>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</si>
  <si>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</si>
  <si>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</si>
  <si>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</si>
  <si>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</si>
  <si>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</si>
  <si>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</si>
  <si>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</si>
  <si>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</si>
  <si>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</si>
  <si>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</si>
  <si>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</si>
  <si>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</si>
  <si>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</si>
  <si>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</si>
  <si>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</si>
  <si>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</si>
  <si>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</si>
  <si>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</si>
  <si>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</si>
  <si>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</si>
  <si>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</si>
  <si>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</si>
  <si>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</si>
  <si>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</si>
  <si>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</si>
  <si>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</si>
  <si>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</si>
  <si>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</si>
  <si>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</si>
  <si>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</si>
  <si>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</si>
  <si>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</si>
  <si>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</si>
  <si>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</si>
  <si>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</si>
  <si>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</si>
  <si>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</si>
  <si>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</si>
  <si>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</si>
  <si>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</si>
  <si>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</si>
  <si>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</si>
  <si>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</si>
  <si>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</si>
  <si>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</si>
  <si>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</si>
  <si>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</si>
  <si>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</si>
  <si>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</si>
  <si>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</si>
  <si>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</si>
  <si>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</si>
  <si>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</si>
  <si>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</si>
  <si>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</si>
  <si>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</si>
  <si>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</si>
  <si>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</si>
  <si>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</si>
  <si>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</si>
  <si>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</si>
  <si>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</si>
  <si>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</si>
  <si>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</si>
  <si>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</si>
  <si>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</si>
  <si>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</si>
  <si>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</si>
  <si>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</si>
  <si>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</si>
  <si>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</si>
  <si>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</si>
  <si>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</si>
  <si>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</si>
  <si>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</si>
  <si>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</si>
  <si>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</si>
  <si>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</si>
  <si>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</si>
  <si>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</si>
  <si>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</si>
  <si>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</si>
  <si>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</si>
  <si>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</si>
  <si>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</si>
  <si>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</si>
  <si>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</si>
  <si>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</si>
  <si>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</si>
  <si>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</si>
  <si>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</si>
  <si>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</si>
  <si>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</si>
  <si>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</si>
  <si>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</si>
  <si>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</si>
  <si>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</si>
  <si>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</si>
  <si>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</si>
  <si>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</si>
  <si>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</si>
  <si>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</si>
  <si>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</si>
  <si>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</si>
  <si>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</si>
  <si>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</si>
  <si>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</si>
  <si>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</si>
  <si>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</si>
  <si>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</si>
  <si>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</si>
  <si>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</si>
  <si>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</si>
  <si>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</si>
  <si>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</si>
  <si>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</si>
  <si>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</si>
  <si>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</si>
  <si>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</si>
  <si>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</si>
  <si>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</si>
  <si>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</si>
  <si>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</si>
  <si>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</si>
  <si>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</si>
  <si>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</si>
  <si>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</si>
  <si>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</si>
  <si>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</si>
  <si>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</si>
  <si>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</si>
  <si>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</si>
  <si>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</si>
  <si>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</si>
  <si>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</si>
  <si>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</si>
  <si>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</si>
  <si>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</si>
  <si>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</si>
  <si>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</si>
  <si>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</si>
  <si>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</si>
  <si>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</si>
  <si>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</si>
  <si>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</si>
  <si>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</si>
  <si>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</si>
  <si>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</si>
  <si>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</si>
  <si>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</si>
  <si>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</si>
  <si>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</si>
  <si>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</si>
  <si>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</si>
  <si>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</si>
  <si>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</si>
  <si>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</si>
  <si>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</si>
  <si>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</si>
  <si>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</si>
  <si>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</si>
  <si>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</si>
  <si>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</si>
  <si>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</si>
  <si>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</si>
  <si>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</si>
  <si>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</si>
  <si>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</si>
  <si>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</si>
  <si>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</si>
  <si>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</si>
  <si>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</si>
  <si>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</si>
  <si>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</si>
  <si>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</si>
  <si>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</si>
  <si>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</si>
  <si>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</si>
  <si>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</si>
  <si>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</si>
  <si>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</si>
  <si>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</si>
  <si>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</si>
  <si>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</si>
  <si>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</si>
  <si>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</si>
  <si>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</si>
  <si>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</si>
  <si>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</si>
  <si>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</si>
  <si>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</si>
  <si>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</si>
  <si>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</si>
  <si>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</si>
  <si>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</si>
  <si>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</si>
  <si>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</si>
  <si>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</si>
  <si>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</si>
  <si>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</si>
  <si>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</si>
  <si>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</si>
  <si>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</si>
  <si>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</si>
  <si>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</si>
  <si>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</si>
  <si>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</si>
  <si>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</si>
  <si>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</si>
  <si>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</si>
  <si>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</si>
  <si>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</si>
  <si>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</si>
  <si>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</si>
  <si>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</si>
  <si>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</si>
  <si>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</si>
  <si>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</si>
  <si>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</si>
  <si>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</si>
  <si>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</si>
  <si>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</si>
  <si>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</si>
  <si>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</si>
  <si>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</si>
  <si>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</si>
  <si>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</si>
  <si>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</si>
  <si>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</si>
  <si>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</si>
  <si>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</si>
  <si>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</si>
  <si>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</si>
  <si>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</si>
  <si>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</si>
  <si>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</si>
  <si>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</si>
  <si>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</si>
  <si>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</si>
  <si>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</si>
  <si>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</si>
  <si>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</si>
  <si>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</si>
  <si>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</si>
  <si>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</si>
  <si>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</si>
  <si>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</si>
  <si>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</si>
  <si>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</si>
  <si>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</si>
  <si>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</si>
  <si>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</si>
  <si>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</si>
  <si>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</si>
  <si>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</si>
  <si>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</si>
  <si>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</si>
  <si>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</si>
  <si>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</si>
  <si>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</si>
  <si>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</si>
  <si>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</si>
  <si>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</si>
  <si>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</si>
  <si>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</si>
  <si>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</si>
  <si>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</si>
  <si>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</si>
  <si>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</si>
  <si>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</si>
  <si>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</si>
  <si>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</si>
  <si>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</si>
  <si>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</si>
  <si>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</si>
  <si>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</si>
  <si>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</si>
  <si>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</si>
  <si>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</si>
  <si>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</si>
  <si>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</si>
  <si>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</si>
  <si>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</si>
  <si>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</si>
  <si>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</si>
  <si>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</si>
  <si>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</si>
  <si>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</si>
  <si>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</si>
  <si>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</si>
  <si>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</si>
  <si>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</si>
  <si>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</si>
  <si>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</si>
  <si>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</si>
  <si>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</si>
  <si>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</si>
  <si>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</si>
  <si>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</si>
  <si>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</si>
  <si>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</si>
  <si>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</si>
  <si>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</si>
  <si>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</si>
  <si>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</si>
  <si>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</si>
  <si>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</si>
  <si>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</si>
  <si>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</si>
  <si>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</si>
  <si>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</si>
  <si>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</si>
  <si>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</si>
  <si>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</si>
  <si>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</si>
  <si>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</si>
  <si>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</si>
  <si>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</si>
  <si>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</si>
  <si>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</si>
  <si>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</si>
  <si>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</si>
  <si>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</si>
  <si>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</si>
  <si>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</si>
  <si>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</si>
  <si>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</si>
  <si>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</si>
  <si>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</si>
  <si>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</si>
  <si>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</si>
  <si>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</si>
  <si>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</si>
  <si>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</si>
  <si>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</si>
  <si>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</si>
  <si>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</si>
  <si>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</si>
  <si>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</si>
  <si>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</si>
  <si>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</si>
  <si>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</si>
  <si>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</si>
  <si>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</si>
  <si>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</si>
  <si>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</si>
  <si>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</si>
  <si>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</si>
  <si>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</si>
  <si>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</si>
  <si>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</si>
  <si>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</si>
  <si>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</si>
  <si>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</si>
  <si>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</si>
  <si>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</si>
  <si>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</si>
  <si>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</si>
  <si>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</si>
  <si>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</si>
  <si>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</si>
  <si>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</si>
  <si>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</si>
  <si>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</si>
  <si>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</si>
  <si>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</si>
  <si>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</si>
  <si>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</si>
  <si>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</si>
  <si>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</si>
  <si>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</si>
  <si>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</si>
  <si>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</si>
  <si>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</si>
  <si>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</si>
  <si>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</si>
  <si>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</si>
  <si>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</si>
  <si>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</si>
  <si>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</si>
  <si>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</si>
  <si>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</si>
  <si>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</si>
  <si>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</si>
  <si>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</si>
  <si>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</si>
  <si>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</si>
  <si>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</si>
  <si>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</si>
  <si>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</si>
  <si>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</si>
  <si>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</si>
  <si>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</si>
  <si>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</si>
  <si>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</si>
  <si>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</si>
  <si>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</si>
  <si>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</si>
  <si>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</si>
  <si>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</si>
  <si>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</si>
  <si>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</si>
  <si>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</si>
  <si>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</si>
  <si>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</si>
  <si>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</si>
  <si>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</si>
  <si>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</si>
  <si>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</si>
  <si>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</si>
  <si>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</si>
  <si>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</si>
  <si>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</si>
  <si>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</si>
  <si>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</si>
  <si>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</si>
  <si>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</si>
  <si>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</si>
  <si>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</si>
  <si>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</si>
  <si>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</si>
  <si>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</si>
  <si>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</si>
  <si>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</si>
  <si>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</si>
  <si>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</si>
  <si>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</si>
  <si>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</si>
  <si>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</si>
  <si>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</si>
  <si>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</si>
  <si>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</si>
  <si>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</si>
  <si>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</si>
  <si>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</si>
  <si>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</si>
  <si>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</si>
  <si>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</si>
  <si>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</si>
  <si>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</si>
  <si>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</si>
  <si>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</si>
  <si>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</si>
  <si>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</si>
  <si>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</si>
  <si>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</si>
  <si>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</si>
  <si>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</si>
  <si>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</si>
  <si>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</si>
  <si>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</si>
  <si>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</si>
  <si>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</si>
  <si>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</si>
  <si>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</si>
  <si>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</si>
  <si>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</si>
  <si>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</si>
  <si>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</si>
  <si>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</si>
  <si>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</si>
  <si>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</si>
  <si>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</si>
  <si>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</si>
  <si>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</si>
  <si>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</si>
  <si>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</si>
  <si>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</si>
  <si>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</si>
  <si>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</si>
  <si>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</si>
  <si>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</si>
  <si>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</si>
  <si>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</si>
  <si>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</si>
  <si>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</si>
  <si>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</si>
  <si>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</si>
  <si>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</si>
  <si>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</si>
  <si>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</si>
  <si>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</si>
  <si>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</si>
  <si>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</si>
  <si>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</si>
  <si>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</si>
  <si>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</si>
  <si>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</si>
  <si>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</si>
  <si>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</si>
  <si>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</si>
  <si>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</si>
  <si>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</si>
  <si>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</si>
  <si>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</si>
  <si>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</si>
  <si>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</si>
  <si>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</si>
  <si>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</si>
  <si>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</si>
  <si>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</si>
  <si>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</si>
  <si>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</si>
  <si>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</si>
  <si>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</si>
  <si>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</si>
  <si>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</si>
  <si>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</si>
  <si>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</si>
  <si>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</si>
  <si>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</si>
  <si>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</si>
  <si>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</si>
  <si>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</si>
  <si>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</si>
  <si>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</si>
  <si>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</si>
  <si>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</si>
  <si>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</si>
  <si>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</si>
  <si>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</si>
  <si>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</si>
  <si>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</si>
  <si>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</si>
  <si>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</si>
  <si>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</si>
  <si>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</si>
  <si>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</si>
  <si>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</si>
  <si>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</si>
  <si>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</si>
  <si>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</si>
  <si>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</si>
  <si>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</si>
  <si>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</si>
  <si>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</si>
  <si>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</si>
  <si>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</si>
  <si>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</si>
  <si>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</si>
  <si>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</si>
  <si>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</si>
  <si>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</si>
  <si>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</si>
  <si>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</si>
  <si>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</si>
  <si>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</si>
  <si>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</si>
  <si>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</si>
  <si>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</si>
  <si>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</si>
  <si>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</si>
  <si>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</si>
  <si>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</si>
  <si>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</si>
  <si>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</si>
  <si>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</si>
  <si>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</si>
  <si>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</si>
  <si>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</si>
  <si>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</si>
  <si>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</si>
  <si>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</si>
  <si>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</si>
  <si>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</si>
  <si>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</si>
  <si>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</si>
  <si>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</si>
  <si>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</si>
  <si>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</si>
  <si>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</si>
  <si>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</si>
  <si>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</si>
  <si>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</si>
  <si>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</si>
  <si>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</si>
  <si>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</si>
  <si>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</si>
  <si>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</si>
  <si>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</si>
  <si>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</si>
  <si>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</si>
  <si>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</si>
  <si>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</si>
  <si>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</si>
  <si>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</si>
  <si>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</si>
  <si>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</si>
  <si>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</si>
  <si>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</si>
  <si>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</si>
  <si>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</si>
  <si>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</si>
  <si>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</si>
  <si>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</si>
  <si>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</si>
  <si>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</si>
  <si>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</si>
  <si>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</si>
  <si>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</si>
  <si>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</si>
  <si>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</si>
  <si>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</si>
  <si>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</si>
  <si>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</si>
  <si>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</si>
  <si>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</si>
  <si>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</si>
  <si>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</si>
  <si>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</si>
  <si>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</si>
  <si>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</si>
  <si>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</si>
  <si>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</si>
  <si>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</si>
  <si>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</si>
  <si>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</si>
  <si>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</si>
  <si>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</si>
  <si>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</si>
  <si>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</si>
  <si>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</si>
  <si>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</si>
  <si>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</si>
  <si>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</si>
  <si>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</si>
  <si>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</si>
  <si>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</si>
  <si>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</si>
  <si>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</si>
  <si>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</si>
  <si>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</si>
  <si>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</si>
  <si>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</si>
  <si>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</si>
  <si>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</si>
  <si>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</si>
  <si>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</si>
  <si>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</si>
  <si>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</si>
  <si>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</si>
  <si>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</si>
  <si>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</si>
  <si>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</si>
  <si>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</si>
  <si>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</si>
  <si>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</si>
  <si>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</si>
  <si>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</si>
  <si>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</si>
  <si>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</si>
  <si>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</si>
  <si>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</si>
  <si>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</si>
  <si>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</si>
  <si>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</si>
  <si>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</si>
  <si>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</si>
  <si>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</si>
  <si>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</si>
  <si>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</si>
  <si>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</si>
  <si>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</si>
  <si>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</si>
  <si>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</si>
  <si>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</si>
  <si>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</si>
  <si>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</si>
  <si>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</si>
  <si>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</si>
  <si>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</si>
  <si>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</si>
  <si>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</si>
  <si>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</si>
  <si>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</si>
  <si>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</si>
  <si>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</si>
  <si>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</si>
  <si>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</si>
  <si>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</si>
  <si>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</si>
  <si>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</si>
  <si>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</si>
  <si>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</si>
  <si>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</si>
  <si>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</si>
  <si>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</si>
  <si>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</si>
  <si>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</si>
  <si>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</si>
  <si>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</si>
  <si>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</si>
  <si>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</si>
  <si>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</si>
  <si>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</si>
  <si>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</si>
  <si>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</si>
  <si>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</si>
  <si>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</si>
  <si>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</si>
  <si>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</si>
  <si>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</si>
  <si>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</si>
  <si>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</si>
  <si>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</si>
  <si>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</si>
  <si>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</si>
  <si>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</si>
  <si>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</si>
  <si>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</si>
  <si>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</si>
  <si>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</si>
  <si>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</si>
  <si>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</si>
  <si>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</si>
  <si>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</si>
  <si>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</si>
  <si>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</si>
  <si>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</si>
  <si>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</si>
  <si>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</si>
  <si>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</si>
  <si>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</si>
  <si>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</si>
  <si>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</si>
  <si>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</si>
  <si>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</si>
  <si>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</si>
  <si>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</si>
  <si>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</si>
  <si>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</si>
  <si>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</si>
  <si>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</si>
  <si>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</si>
  <si>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</si>
  <si>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</si>
  <si>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</si>
  <si>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</si>
  <si>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</si>
  <si>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</si>
  <si>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</si>
  <si>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</si>
  <si>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</si>
  <si>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</si>
  <si>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</si>
  <si>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</si>
  <si>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</si>
  <si>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</si>
  <si>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</si>
  <si>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</si>
  <si>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</si>
  <si>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</si>
  <si>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</si>
  <si>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</si>
  <si>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</si>
  <si>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</si>
  <si>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</si>
  <si>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</si>
  <si>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</si>
  <si>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</si>
  <si>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</si>
  <si>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</si>
  <si>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</si>
  <si>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</si>
  <si>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</si>
  <si>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</si>
  <si>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</si>
  <si>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</si>
  <si>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</si>
  <si>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</si>
  <si>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</si>
  <si>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</si>
  <si>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</si>
  <si>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</si>
  <si>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</si>
  <si>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</si>
  <si>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</si>
  <si>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</si>
  <si>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</si>
  <si>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</si>
  <si>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</si>
  <si>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</si>
  <si>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</si>
  <si>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</si>
  <si>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</si>
  <si>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</si>
  <si>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</si>
  <si>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</si>
  <si>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</si>
  <si>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</si>
  <si>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</si>
  <si>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</si>
  <si>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</si>
  <si>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</si>
  <si>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</si>
  <si>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</si>
  <si>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</si>
  <si>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</si>
  <si>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</si>
  <si>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</si>
  <si>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</si>
  <si>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</si>
  <si>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</si>
  <si>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</si>
  <si>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</si>
  <si>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</si>
  <si>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</si>
  <si>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</si>
  <si>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</si>
  <si>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</si>
  <si>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</si>
  <si>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</si>
  <si>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</si>
  <si>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</si>
  <si>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</si>
  <si>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</si>
  <si>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</si>
  <si>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</si>
  <si>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</si>
  <si>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</si>
  <si>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</si>
  <si>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</si>
  <si>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</si>
  <si>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</si>
  <si>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</si>
  <si>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</si>
  <si>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</si>
  <si>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</si>
  <si>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</si>
  <si>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</si>
  <si>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</si>
  <si>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</si>
  <si>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</si>
  <si>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</si>
  <si>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</si>
  <si>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</si>
  <si>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</si>
  <si>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</si>
  <si>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</si>
  <si>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</si>
  <si>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</si>
  <si>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</si>
  <si>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</si>
  <si>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</si>
  <si>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</si>
  <si>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</si>
  <si>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</si>
  <si>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</si>
  <si>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</si>
  <si>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</si>
  <si>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</si>
  <si>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</si>
  <si>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</si>
  <si>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</si>
  <si>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</si>
  <si>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</si>
  <si>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</si>
  <si>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</si>
  <si>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</si>
  <si>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</si>
  <si>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</si>
  <si>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</si>
  <si>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</si>
  <si>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</si>
  <si>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</si>
  <si>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</si>
  <si>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</si>
  <si>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</si>
  <si>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</si>
  <si>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</si>
  <si>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</si>
  <si>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</si>
  <si>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</si>
  <si>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</si>
  <si>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</si>
  <si>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</si>
  <si>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</si>
  <si>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</si>
  <si>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</si>
  <si>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</si>
  <si>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</si>
  <si>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</si>
  <si>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</si>
  <si>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</si>
  <si>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</si>
  <si>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</si>
  <si>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</si>
  <si>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</si>
  <si>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</si>
  <si>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</si>
  <si>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</si>
  <si>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</si>
  <si>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</si>
  <si>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</si>
  <si>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</si>
  <si>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</si>
  <si>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</si>
  <si>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</si>
  <si>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</si>
  <si>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</si>
  <si>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</si>
  <si>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</si>
  <si>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</si>
  <si>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</si>
  <si>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</si>
  <si>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</si>
  <si>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</si>
  <si>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</si>
  <si>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</si>
  <si>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</si>
  <si>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</si>
  <si>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</si>
  <si>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</si>
  <si>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</si>
  <si>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</si>
  <si>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</si>
  <si>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</si>
  <si>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</si>
  <si>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</si>
  <si>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</si>
  <si>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</si>
  <si>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</si>
  <si>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</si>
  <si>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</si>
  <si>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</si>
  <si>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</si>
  <si>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</si>
  <si>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</si>
  <si>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</si>
  <si>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</si>
  <si>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</si>
  <si>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</si>
  <si>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</si>
  <si>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</si>
  <si>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</si>
  <si>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</si>
  <si>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</si>
  <si>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</si>
  <si>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</si>
  <si>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</si>
  <si>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</si>
  <si>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</si>
  <si>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</si>
  <si>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</si>
  <si>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</si>
  <si>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</si>
  <si>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</si>
  <si>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</si>
  <si>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</si>
  <si>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</si>
  <si>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</si>
  <si>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</si>
  <si>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</si>
  <si>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</si>
  <si>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</si>
  <si>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</si>
  <si>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</si>
  <si>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</si>
  <si>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</si>
  <si>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</si>
  <si>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</si>
  <si>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</si>
  <si>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</si>
  <si>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</si>
  <si>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</si>
  <si>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</si>
  <si>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</si>
  <si>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</si>
  <si>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</si>
  <si>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</si>
  <si>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</si>
  <si>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</si>
  <si>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</si>
  <si>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</si>
  <si>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</si>
  <si>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</si>
  <si>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</si>
  <si>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</si>
  <si>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</si>
  <si>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</si>
  <si>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</si>
  <si>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</si>
  <si>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</si>
  <si>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</si>
  <si>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</si>
  <si>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</si>
  <si>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</si>
  <si>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</si>
  <si>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</si>
  <si>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</si>
  <si>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</si>
  <si>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</si>
  <si>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</si>
  <si>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</si>
  <si>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</si>
  <si>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</si>
  <si>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</si>
  <si>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</si>
  <si>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</si>
  <si>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</si>
  <si>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</si>
  <si>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</si>
  <si>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</si>
  <si>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</si>
  <si>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</si>
  <si>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</si>
  <si>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</si>
  <si>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</si>
  <si>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</si>
  <si>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</si>
  <si>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</si>
  <si>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</si>
  <si>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</si>
  <si>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</si>
  <si>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</si>
  <si>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</si>
  <si>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</si>
  <si>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</si>
  <si>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</si>
  <si>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</si>
  <si>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</si>
  <si>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</si>
  <si>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</si>
  <si>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</si>
  <si>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</si>
  <si>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</si>
  <si>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</si>
  <si>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</si>
  <si>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</si>
  <si>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</si>
  <si>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</si>
  <si>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</si>
  <si>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</si>
  <si>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</si>
  <si>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</si>
  <si>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</si>
  <si>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</si>
  <si>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</si>
  <si>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</si>
  <si>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</si>
  <si>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</si>
  <si>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</si>
  <si>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</si>
  <si>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</si>
  <si>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</si>
  <si>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</si>
  <si>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</si>
  <si>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</si>
  <si>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</si>
  <si>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</si>
  <si>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</si>
  <si>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</si>
  <si>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</si>
  <si>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</si>
  <si>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</si>
  <si>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</si>
  <si>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</si>
  <si>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</si>
  <si>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</si>
  <si>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</si>
  <si>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</si>
  <si>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</si>
  <si>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</si>
  <si>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</si>
  <si>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</si>
  <si>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</si>
  <si>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</si>
  <si>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</si>
  <si>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</si>
  <si>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</si>
  <si>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</si>
  <si>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</si>
  <si>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</si>
  <si>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</si>
  <si>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</si>
  <si>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</si>
  <si>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</si>
  <si>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</si>
  <si>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</si>
  <si>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</si>
  <si>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</si>
  <si>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</si>
  <si>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</si>
  <si>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</si>
  <si>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</si>
  <si>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</si>
  <si>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</si>
  <si>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</si>
  <si>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</si>
  <si>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</si>
  <si>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</si>
  <si>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</si>
  <si>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</si>
  <si>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</si>
  <si>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</si>
  <si>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</si>
  <si>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</si>
  <si>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</si>
  <si>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</si>
  <si>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</si>
  <si>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</si>
  <si>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</si>
  <si>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</si>
  <si>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</si>
  <si>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</si>
  <si>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</si>
  <si>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</si>
  <si>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</si>
  <si>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</si>
  <si>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</si>
  <si>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</si>
  <si>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</si>
  <si>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</si>
  <si>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</si>
  <si>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</si>
  <si>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</si>
  <si>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</si>
  <si>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</si>
  <si>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</si>
  <si>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</si>
  <si>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</si>
  <si>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</si>
  <si>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</si>
  <si>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</si>
  <si>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</si>
  <si>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</si>
  <si>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</si>
  <si>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</si>
  <si>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</si>
  <si>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</si>
  <si>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</si>
  <si>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</si>
  <si>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</si>
  <si>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</si>
  <si>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</si>
  <si>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</si>
  <si>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</si>
  <si>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</si>
  <si>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</si>
  <si>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</si>
  <si>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</si>
  <si>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</si>
  <si>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</si>
  <si>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</si>
  <si>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</si>
  <si>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</si>
  <si>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</si>
  <si>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</si>
  <si>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</si>
  <si>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</si>
  <si>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</si>
  <si>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</si>
  <si>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</si>
  <si>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</si>
  <si>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</si>
  <si>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</si>
  <si>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</si>
  <si>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</si>
  <si>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</si>
  <si>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</si>
  <si>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</si>
  <si>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</si>
  <si>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</si>
  <si>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</si>
  <si>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</si>
  <si>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</si>
  <si>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</si>
  <si>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</si>
  <si>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</si>
  <si>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</si>
  <si>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</si>
  <si>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</si>
  <si>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</si>
  <si>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</si>
  <si>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</si>
  <si>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</si>
  <si>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</si>
  <si>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</si>
  <si>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</si>
  <si>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</si>
  <si>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</si>
  <si>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</si>
  <si>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</si>
  <si>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</si>
  <si>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</si>
  <si>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</si>
  <si>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</si>
  <si>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</si>
  <si>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</si>
  <si>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</si>
  <si>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</si>
  <si>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</si>
  <si>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</si>
  <si>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</si>
  <si>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</si>
  <si>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</si>
  <si>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</si>
  <si>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</si>
  <si>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</si>
  <si>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</si>
  <si>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</si>
  <si>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</si>
  <si>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</si>
  <si>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</si>
  <si>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</si>
  <si>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</si>
  <si>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</si>
  <si>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</si>
  <si>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</si>
  <si>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</si>
  <si>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</si>
  <si>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</si>
  <si>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</si>
  <si>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</si>
  <si>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</si>
  <si>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</si>
  <si>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</si>
  <si>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</si>
  <si>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</si>
  <si>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</si>
  <si>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</si>
  <si>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</si>
  <si>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</si>
  <si>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</si>
  <si>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</si>
  <si>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</si>
  <si>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</si>
  <si>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</si>
  <si>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</si>
  <si>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</si>
  <si>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</si>
  <si>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</si>
  <si>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</si>
  <si>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</si>
  <si>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</si>
  <si>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</si>
  <si>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</si>
  <si>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</si>
  <si>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</si>
  <si>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</si>
  <si>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</si>
  <si>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</si>
  <si>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</si>
  <si>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</si>
  <si>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</si>
  <si>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</si>
  <si>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</si>
  <si>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</si>
  <si>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</si>
  <si>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</si>
  <si>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</si>
  <si>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</si>
  <si>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</si>
  <si>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</si>
  <si>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</si>
  <si>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</si>
  <si>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</si>
  <si>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</si>
  <si>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</si>
  <si>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</si>
  <si>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</si>
  <si>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</si>
  <si>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</si>
  <si>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</si>
  <si>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</si>
  <si>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</si>
  <si>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</si>
  <si>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</si>
  <si>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</si>
  <si>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</si>
  <si>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</si>
  <si>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</si>
  <si>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</si>
  <si>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</si>
  <si>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</si>
  <si>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</si>
  <si>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</si>
  <si>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</si>
  <si>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</si>
  <si>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</si>
  <si>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</si>
  <si>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</si>
  <si>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</si>
  <si>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</si>
  <si>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</si>
  <si>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</si>
  <si>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</si>
  <si>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</si>
  <si>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</si>
  <si>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</si>
  <si>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</si>
  <si>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</si>
  <si>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</si>
  <si>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</si>
  <si>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</si>
  <si>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</si>
  <si>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</si>
  <si>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</si>
  <si>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</si>
  <si>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</si>
  <si>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</si>
  <si>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</si>
  <si>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</si>
  <si>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</si>
  <si>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</si>
  <si>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</si>
  <si>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</si>
  <si>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</si>
  <si>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</si>
  <si>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</si>
  <si>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</si>
  <si>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</si>
  <si>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</si>
  <si>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</si>
  <si>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</si>
  <si>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</si>
  <si>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</si>
  <si>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</si>
  <si>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</si>
  <si>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</si>
  <si>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</si>
  <si>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</si>
  <si>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</si>
  <si>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</si>
  <si>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</si>
  <si>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</si>
  <si>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</si>
  <si>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</si>
  <si>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</si>
  <si>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</si>
  <si>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</si>
  <si>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</si>
  <si>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</si>
  <si>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</si>
  <si>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</si>
  <si>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</si>
  <si>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</si>
  <si>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</si>
  <si>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</si>
  <si>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</si>
  <si>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</si>
  <si>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</si>
  <si>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</si>
  <si>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</si>
  <si>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</si>
  <si>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</si>
  <si>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</si>
  <si>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</si>
  <si>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</si>
  <si>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</si>
  <si>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</si>
  <si>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</si>
  <si>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</si>
  <si>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</si>
  <si>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</si>
  <si>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</si>
  <si>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</si>
  <si>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</si>
  <si>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</si>
  <si>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</si>
  <si>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</si>
  <si>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</si>
  <si>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</si>
  <si>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</si>
  <si>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</si>
  <si>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</si>
  <si>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</si>
  <si>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</si>
  <si>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</si>
  <si>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</si>
  <si>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</si>
  <si>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</si>
  <si>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</si>
  <si>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</si>
  <si>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</si>
  <si>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</si>
  <si>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</si>
  <si>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</si>
  <si>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</si>
  <si>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</si>
  <si>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</si>
  <si>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</si>
  <si>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</si>
  <si>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</si>
  <si>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</si>
  <si>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</si>
  <si>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</si>
  <si>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</si>
  <si>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</si>
  <si>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</si>
  <si>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</si>
  <si>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</si>
  <si>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</si>
  <si>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</si>
  <si>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</si>
  <si>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</si>
  <si>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</si>
  <si>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</si>
  <si>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</si>
  <si>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</si>
  <si>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</si>
  <si>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</si>
  <si>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</si>
  <si>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</si>
  <si>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</si>
  <si>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</si>
  <si>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</si>
  <si>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</si>
  <si>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</si>
  <si>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</si>
  <si>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</si>
  <si>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</si>
  <si>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</si>
  <si>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</si>
  <si>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</si>
  <si>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</si>
  <si>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</si>
  <si>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</si>
  <si>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</si>
  <si>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</si>
  <si>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</si>
  <si>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</si>
  <si>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</si>
  <si>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</si>
  <si>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</si>
  <si>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</si>
  <si>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</si>
  <si>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</si>
  <si>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</si>
  <si>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</si>
  <si>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</si>
  <si>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</si>
  <si>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</si>
  <si>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</si>
  <si>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</si>
  <si>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</si>
  <si>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</si>
  <si>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</si>
  <si>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</si>
  <si>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</si>
  <si>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</si>
  <si>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</si>
  <si>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</si>
  <si>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</si>
  <si>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</si>
  <si>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</si>
  <si>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</si>
  <si>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</si>
  <si>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</si>
  <si>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</si>
  <si>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</si>
  <si>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</si>
  <si>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</si>
  <si>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</si>
  <si>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</si>
  <si>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</si>
  <si>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</si>
  <si>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</si>
  <si>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</si>
  <si>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</si>
  <si>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</si>
  <si>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</si>
  <si>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</si>
  <si>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</si>
  <si>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</si>
  <si>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</si>
  <si>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</si>
  <si>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</si>
  <si>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</si>
  <si>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</si>
  <si>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</si>
  <si>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</si>
  <si>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</si>
  <si>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</si>
  <si>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</si>
  <si>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</si>
  <si>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</si>
  <si>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</si>
  <si>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</si>
  <si>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</si>
  <si>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</si>
  <si>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</si>
  <si>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</si>
  <si>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</si>
  <si>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</si>
  <si>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</si>
  <si>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</si>
  <si>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</si>
  <si>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</si>
  <si>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</si>
  <si>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</si>
  <si>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</si>
  <si>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</si>
  <si>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</si>
  <si>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</si>
  <si>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</si>
  <si>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</si>
  <si>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</si>
  <si>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</si>
  <si>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</si>
  <si>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</si>
  <si>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</si>
  <si>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</si>
  <si>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</si>
  <si>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</si>
  <si>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</si>
  <si>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</si>
  <si>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</si>
  <si>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</si>
  <si>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</si>
  <si>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</si>
  <si>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</si>
  <si>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</si>
  <si>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</si>
  <si>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</si>
  <si>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</si>
  <si>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</si>
  <si>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</si>
  <si>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</si>
  <si>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</si>
  <si>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</si>
  <si>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</si>
  <si>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</si>
  <si>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</si>
  <si>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</si>
  <si>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</si>
  <si>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</si>
  <si>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</si>
  <si>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</si>
  <si>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</si>
  <si>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</si>
  <si>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</si>
  <si>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</si>
  <si>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</si>
  <si>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</si>
  <si>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</si>
  <si>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</si>
  <si>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</si>
  <si>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</si>
  <si>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</si>
  <si>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</si>
  <si>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</si>
  <si>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</si>
  <si>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</si>
  <si>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</si>
  <si>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</si>
  <si>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</si>
  <si>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</si>
  <si>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</si>
  <si>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</si>
  <si>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</si>
  <si>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</si>
  <si>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</si>
  <si>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</si>
  <si>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</si>
  <si>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</si>
  <si>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</si>
  <si>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</si>
  <si>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</si>
  <si>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</si>
  <si>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</si>
  <si>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</si>
  <si>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</si>
  <si>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</si>
  <si>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</si>
  <si>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</si>
  <si>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</si>
  <si>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</si>
  <si>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</si>
  <si>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</si>
  <si>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</si>
  <si>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</si>
  <si>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</si>
  <si>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</si>
  <si>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</si>
  <si>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</si>
  <si>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</si>
  <si>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</si>
  <si>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</si>
  <si>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</si>
  <si>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</si>
  <si>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</si>
  <si>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</si>
  <si>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</si>
  <si>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</si>
  <si>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</si>
  <si>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</si>
  <si>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</si>
  <si>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</si>
  <si>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</si>
  <si>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</si>
  <si>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</si>
  <si>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</si>
  <si>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</si>
  <si>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</si>
  <si>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</si>
  <si>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</si>
  <si>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</si>
  <si>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</si>
  <si>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</si>
  <si>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</si>
  <si>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</si>
  <si>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</si>
  <si>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</si>
  <si>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</si>
  <si>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</si>
  <si>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</si>
  <si>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</si>
  <si>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</si>
  <si>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</si>
  <si>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</si>
  <si>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</si>
  <si>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</si>
  <si>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</si>
  <si>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</si>
  <si>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</si>
  <si>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</si>
  <si>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</si>
  <si>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</si>
  <si>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</si>
  <si>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</si>
  <si>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</si>
  <si>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</si>
  <si>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</si>
  <si>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</si>
  <si>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</si>
  <si>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</si>
  <si>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</si>
  <si>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</si>
  <si>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</si>
  <si>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</si>
  <si>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</si>
  <si>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</si>
  <si>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</si>
  <si>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</si>
  <si>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</si>
  <si>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</si>
  <si>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</si>
  <si>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</si>
  <si>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</si>
  <si>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</si>
  <si>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</si>
  <si>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</si>
  <si>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</si>
  <si>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</si>
  <si>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</si>
  <si>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</si>
  <si>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</si>
  <si>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</si>
  <si>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</si>
  <si>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</si>
  <si>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</si>
  <si>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</si>
  <si>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</si>
  <si>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</si>
  <si>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</si>
  <si>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</si>
  <si>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</si>
  <si>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</si>
  <si>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</si>
  <si>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</si>
  <si>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</si>
  <si>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</si>
  <si>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</si>
  <si>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</si>
  <si>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</si>
  <si>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</si>
  <si>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</si>
  <si>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</si>
  <si>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</si>
  <si>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</si>
  <si>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</si>
  <si>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</si>
  <si>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</si>
  <si>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</si>
  <si>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</si>
  <si>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</si>
  <si>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</si>
  <si>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</si>
  <si>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</si>
  <si>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</si>
  <si>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</si>
  <si>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</si>
  <si>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</si>
  <si>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</si>
  <si>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</si>
  <si>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</si>
  <si>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</si>
  <si>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</si>
  <si>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</si>
  <si>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</si>
  <si>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</si>
  <si>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</si>
  <si>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</si>
  <si>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</si>
  <si>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</si>
  <si>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</si>
  <si>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</si>
  <si>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</si>
  <si>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</si>
  <si>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</si>
  <si>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</si>
  <si>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</si>
  <si>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</si>
  <si>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</si>
  <si>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</si>
  <si>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</si>
  <si>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</si>
  <si>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</si>
  <si>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</si>
  <si>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</si>
  <si>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</si>
  <si>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</si>
  <si>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</si>
  <si>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</si>
  <si>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</si>
  <si>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</si>
  <si>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</si>
  <si>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</si>
  <si>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</si>
  <si>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</si>
  <si>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</si>
  <si>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</si>
  <si>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</si>
  <si>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</si>
  <si>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</si>
  <si>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</si>
  <si>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</si>
  <si>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</si>
  <si>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</si>
  <si>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</si>
  <si>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</si>
  <si>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</si>
  <si>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</si>
  <si>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</si>
  <si>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</si>
  <si>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</si>
  <si>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</si>
  <si>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</si>
  <si>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</si>
  <si>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</si>
  <si>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</si>
  <si>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</si>
  <si>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</si>
  <si>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</si>
  <si>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</si>
  <si>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</si>
  <si>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</si>
  <si>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</si>
  <si>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</si>
  <si>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</si>
  <si>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</si>
  <si>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</si>
  <si>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</si>
  <si>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</si>
  <si>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</si>
  <si>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</si>
  <si>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</si>
  <si>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</si>
  <si>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</si>
  <si>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</si>
  <si>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</si>
  <si>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</si>
  <si>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</si>
  <si>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</si>
  <si>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</si>
  <si>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</si>
  <si>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</si>
  <si>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</si>
  <si>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</si>
  <si>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</si>
  <si>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</si>
  <si>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</si>
  <si>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</si>
  <si>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</si>
  <si>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</si>
  <si>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</si>
  <si>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</si>
  <si>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</si>
  <si>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</si>
  <si>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</si>
  <si>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</si>
  <si>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</si>
  <si>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</si>
  <si>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</si>
  <si>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</si>
  <si>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</si>
  <si>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</si>
  <si>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</si>
  <si>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</si>
  <si>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</si>
  <si>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</si>
  <si>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</si>
  <si>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</si>
  <si>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</si>
  <si>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</si>
  <si>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</si>
  <si>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</si>
  <si>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</si>
  <si>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</si>
  <si>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</si>
  <si>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</si>
  <si>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</si>
  <si>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</si>
  <si>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</si>
  <si>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</si>
  <si>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</si>
  <si>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</si>
  <si>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</si>
  <si>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</si>
  <si>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</si>
  <si>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</si>
  <si>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</si>
  <si>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</si>
  <si>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</si>
  <si>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</si>
  <si>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</si>
  <si>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</si>
  <si>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</si>
  <si>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</si>
  <si>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</si>
  <si>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</si>
  <si>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</si>
  <si>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</si>
  <si>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</si>
  <si>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</si>
  <si>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</si>
  <si>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</si>
  <si>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</si>
  <si>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</si>
  <si>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</si>
  <si>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</si>
  <si>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</si>
  <si>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</si>
  <si>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</si>
  <si>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</si>
  <si>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</si>
  <si>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</si>
  <si>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</si>
  <si>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</si>
  <si>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</si>
  <si>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</si>
  <si>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</si>
  <si>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</si>
  <si>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</si>
  <si>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</si>
  <si>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</si>
  <si>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</si>
  <si>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</si>
  <si>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</si>
  <si>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</si>
  <si>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</si>
  <si>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</si>
  <si>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</si>
  <si>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</si>
  <si>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</si>
  <si>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</si>
  <si>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</si>
  <si>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</si>
  <si>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</si>
  <si>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</si>
  <si>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</si>
  <si>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</si>
  <si>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</si>
  <si>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</si>
  <si>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</si>
  <si>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</si>
  <si>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</si>
  <si>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</si>
  <si>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</si>
  <si>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</si>
  <si>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</si>
  <si>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</si>
  <si>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</si>
  <si>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</si>
  <si>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</si>
  <si>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</si>
  <si>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</si>
  <si>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</si>
  <si>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</si>
  <si>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</si>
  <si>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</si>
  <si>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</si>
  <si>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</si>
  <si>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</si>
  <si>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</si>
  <si>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</si>
  <si>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</si>
  <si>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</si>
  <si>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</si>
  <si>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</si>
  <si>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</si>
  <si>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</si>
  <si>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</si>
  <si>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</si>
  <si>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</si>
  <si>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</si>
  <si>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</si>
  <si>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</si>
  <si>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</si>
  <si>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</si>
  <si>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</si>
  <si>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</si>
  <si>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</si>
  <si>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</si>
  <si>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</si>
  <si>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</si>
  <si>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</si>
  <si>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</si>
  <si>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</si>
  <si>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</si>
  <si>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</si>
  <si>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</si>
  <si>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</si>
  <si>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</si>
  <si>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</si>
  <si>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</si>
  <si>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</si>
  <si>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</si>
  <si>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</si>
  <si>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</si>
  <si>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</si>
  <si>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</si>
  <si>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</si>
  <si>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</si>
  <si>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</si>
  <si>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</si>
  <si>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</si>
  <si>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</si>
  <si>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</si>
  <si>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</si>
  <si>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</si>
  <si>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</si>
  <si>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</si>
  <si>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</si>
  <si>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</si>
  <si>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</si>
  <si>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</si>
  <si>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</si>
  <si>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</si>
  <si>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</si>
  <si>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</si>
  <si>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</si>
  <si>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</si>
  <si>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</si>
  <si>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</si>
  <si>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</si>
  <si>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</si>
  <si>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</si>
  <si>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</si>
  <si>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</si>
  <si>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</si>
  <si>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</si>
  <si>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</si>
  <si>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</si>
  <si>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</si>
  <si>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</si>
  <si>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</si>
  <si>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</si>
  <si>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</si>
  <si>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</si>
  <si>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</si>
  <si>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</si>
  <si>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</si>
  <si>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</si>
  <si>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</si>
  <si>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</si>
  <si>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</si>
  <si>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</si>
  <si>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</si>
  <si>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</si>
  <si>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</si>
  <si>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</si>
  <si>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</si>
  <si>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</si>
  <si>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</si>
  <si>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</si>
  <si>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</si>
  <si>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</si>
  <si>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</si>
  <si>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</si>
  <si>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</si>
  <si>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</si>
  <si>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</si>
  <si>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</si>
  <si>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</si>
  <si>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</si>
  <si>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</si>
  <si>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</si>
  <si>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</si>
  <si>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</si>
  <si>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</si>
  <si>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</si>
  <si>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</si>
  <si>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</si>
  <si>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</si>
  <si>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</si>
  <si>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</si>
  <si>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</si>
  <si>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</si>
  <si>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</si>
  <si>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</si>
  <si>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</si>
  <si>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</si>
  <si>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</si>
  <si>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</si>
  <si>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</si>
  <si>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</si>
  <si>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</si>
  <si>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</si>
  <si>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</si>
  <si>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</si>
  <si>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</si>
  <si>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</si>
  <si>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</si>
  <si>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</si>
  <si>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</si>
  <si>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</si>
  <si>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</si>
  <si>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</si>
  <si>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</si>
  <si>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</si>
  <si>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</si>
  <si>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</si>
  <si>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</si>
  <si>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</si>
  <si>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</si>
  <si>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</si>
  <si>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</si>
  <si>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</si>
  <si>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</si>
  <si>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</si>
  <si>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</si>
  <si>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</si>
  <si>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</si>
  <si>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</si>
  <si>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</si>
  <si>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</si>
  <si>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</si>
  <si>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</si>
  <si>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</si>
  <si>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</si>
  <si>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</si>
  <si>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</si>
  <si>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</si>
  <si>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</si>
  <si>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</si>
  <si>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</si>
  <si>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</si>
  <si>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</si>
  <si>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</si>
  <si>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</si>
  <si>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</si>
  <si>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</si>
  <si>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</si>
  <si>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</si>
  <si>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</si>
  <si>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</si>
  <si>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</si>
  <si>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</si>
  <si>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</si>
  <si>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</si>
  <si>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</si>
  <si>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</si>
  <si>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</si>
  <si>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</si>
  <si>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</si>
  <si>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</si>
  <si>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</si>
  <si>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</si>
  <si>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</si>
  <si>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</si>
  <si>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</si>
  <si>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</si>
  <si>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</si>
  <si>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</si>
  <si>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</si>
  <si>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</si>
  <si>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</si>
  <si>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</si>
  <si>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</si>
  <si>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</si>
  <si>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</si>
  <si>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</si>
  <si>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</si>
  <si>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</si>
  <si>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</si>
  <si>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</si>
  <si>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</si>
  <si>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</si>
  <si>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</si>
  <si>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</si>
  <si>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</si>
  <si>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</si>
  <si>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</si>
  <si>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</si>
  <si>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</si>
  <si>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</si>
  <si>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</si>
  <si>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</si>
  <si>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</si>
  <si>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</si>
  <si>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</si>
  <si>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</si>
  <si>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</si>
  <si>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</si>
  <si>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</si>
  <si>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</si>
  <si>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</si>
  <si>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</si>
  <si>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</si>
  <si>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</si>
  <si>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</si>
  <si>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</si>
  <si>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</si>
  <si>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</si>
  <si>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</si>
  <si>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</si>
  <si>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</si>
  <si>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</si>
  <si>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</si>
  <si>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</si>
  <si>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</si>
  <si>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</si>
  <si>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</si>
  <si>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</si>
  <si>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</si>
  <si>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</si>
  <si>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</si>
  <si>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</si>
  <si>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</si>
  <si>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</si>
  <si>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</si>
  <si>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</si>
  <si>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</si>
  <si>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</si>
  <si>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</si>
  <si>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</si>
  <si>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</si>
  <si>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</si>
  <si>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</si>
  <si>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</si>
  <si>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</si>
  <si>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</si>
  <si>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</si>
  <si>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</si>
  <si>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</si>
  <si>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</si>
  <si>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</si>
  <si>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</si>
  <si>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</si>
  <si>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</si>
  <si>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</si>
  <si>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</si>
  <si>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</si>
  <si>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</si>
  <si>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</si>
  <si>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</si>
  <si>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</si>
  <si>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</si>
  <si>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</si>
  <si>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</si>
  <si>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</si>
  <si>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</si>
  <si>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</si>
  <si>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</si>
  <si>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</si>
  <si>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</si>
  <si>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</si>
  <si>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</si>
  <si>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</si>
  <si>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</si>
  <si>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</si>
  <si>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</si>
  <si>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</si>
  <si>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</si>
  <si>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</si>
  <si>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</si>
  <si>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</si>
  <si>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</si>
  <si>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</si>
  <si>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</si>
  <si>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</si>
  <si>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</si>
  <si>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</si>
  <si>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</si>
  <si>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</si>
  <si>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</si>
  <si>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</si>
  <si>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</si>
  <si>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</si>
  <si>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</si>
  <si>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</si>
  <si>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</si>
  <si>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</si>
  <si>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</si>
  <si>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</si>
  <si>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</si>
  <si>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</si>
  <si>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</si>
  <si>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</si>
  <si>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</si>
  <si>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</si>
  <si>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</si>
  <si>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</si>
  <si>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</si>
  <si>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</si>
  <si>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</si>
  <si>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</si>
  <si>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</si>
  <si>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</si>
  <si>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</si>
  <si>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</si>
  <si>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</si>
  <si>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</si>
  <si>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</si>
  <si>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</si>
  <si>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</si>
  <si>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</si>
  <si>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</si>
  <si>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</si>
  <si>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</si>
  <si>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</si>
  <si>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</si>
  <si>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</si>
  <si>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</si>
  <si>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</si>
  <si>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</si>
  <si>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</si>
  <si>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</si>
  <si>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</si>
  <si>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</si>
  <si>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</si>
  <si>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</si>
  <si>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</si>
  <si>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</si>
  <si>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</si>
  <si>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</si>
  <si>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</si>
  <si>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</si>
  <si>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</si>
  <si>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</si>
  <si>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</si>
  <si>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</si>
  <si>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</si>
  <si>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</si>
  <si>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</si>
  <si>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</si>
  <si>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</si>
  <si>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</si>
  <si>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</si>
  <si>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</si>
  <si>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</si>
  <si>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</si>
  <si>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</si>
  <si>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</si>
  <si>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</si>
  <si>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</si>
  <si>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</si>
  <si>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</si>
  <si>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</si>
  <si>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</si>
  <si>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</si>
  <si>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</si>
  <si>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</si>
  <si>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</si>
  <si>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</si>
  <si>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</si>
  <si>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</si>
  <si>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</si>
  <si>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</si>
  <si>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</si>
  <si>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</si>
  <si>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</si>
  <si>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</si>
  <si>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</si>
  <si>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</si>
  <si>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</si>
  <si>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</si>
  <si>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</si>
  <si>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</si>
  <si>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</si>
  <si>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</si>
  <si>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</si>
  <si>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</si>
  <si>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</si>
  <si>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</si>
  <si>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</si>
  <si>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</si>
  <si>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</si>
  <si>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</si>
  <si>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</si>
  <si>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</si>
  <si>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</si>
  <si>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</si>
  <si>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</si>
  <si>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</si>
  <si>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</si>
  <si>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</si>
  <si>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</si>
  <si>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</si>
  <si>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</si>
  <si>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</si>
  <si>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</si>
  <si>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</si>
  <si>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</si>
  <si>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</si>
  <si>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</si>
  <si>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</si>
  <si>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</si>
  <si>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</si>
  <si>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</si>
  <si>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</si>
  <si>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</si>
  <si>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</si>
  <si>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</si>
  <si>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</si>
  <si>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</si>
  <si>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</si>
  <si>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</si>
  <si>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</si>
  <si>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</si>
  <si>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</si>
  <si>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</si>
  <si>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</si>
  <si>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</si>
  <si>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</si>
  <si>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</si>
  <si>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</si>
  <si>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</si>
  <si>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</si>
  <si>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</si>
  <si>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</si>
  <si>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</si>
  <si>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</si>
  <si>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</si>
  <si>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</si>
  <si>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</si>
  <si>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</si>
  <si>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</si>
  <si>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</si>
  <si>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</si>
  <si>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</si>
  <si>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</si>
  <si>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</si>
  <si>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</si>
  <si>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</si>
  <si>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</si>
  <si>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</si>
  <si>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</si>
  <si>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</si>
  <si>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</si>
  <si>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</si>
  <si>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</si>
  <si>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</si>
  <si>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</si>
  <si>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</si>
  <si>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</si>
  <si>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</si>
  <si>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</si>
  <si>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</si>
  <si>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</si>
  <si>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</si>
  <si>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</si>
  <si>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</si>
  <si>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</si>
  <si>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</si>
  <si>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</si>
  <si>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</si>
  <si>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</si>
  <si>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</si>
  <si>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</si>
  <si>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</si>
  <si>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</si>
  <si>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</si>
  <si>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</si>
  <si>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</si>
  <si>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</si>
  <si>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</si>
  <si>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</si>
  <si>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</si>
  <si>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</si>
  <si>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</si>
  <si>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</si>
  <si>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</si>
  <si>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</si>
  <si>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</si>
  <si>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</si>
  <si>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</si>
  <si>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</si>
  <si>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</si>
  <si>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</si>
  <si>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</si>
  <si>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</si>
  <si>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</si>
  <si>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</si>
  <si>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</si>
  <si>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</si>
  <si>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</si>
  <si>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</si>
  <si>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</si>
  <si>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</si>
  <si>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</si>
  <si>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</si>
  <si>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</si>
  <si>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</si>
  <si>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</si>
  <si>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</si>
  <si>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</si>
  <si>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</si>
  <si>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</si>
  <si>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</si>
  <si>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</si>
  <si>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</si>
  <si>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</si>
  <si>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</si>
  <si>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</si>
  <si>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</si>
  <si>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</si>
  <si>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</si>
  <si>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</si>
  <si>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</si>
  <si>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</si>
  <si>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</si>
  <si>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</si>
  <si>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</si>
  <si>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</si>
  <si>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</si>
  <si>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</si>
  <si>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</si>
  <si>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</si>
  <si>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</si>
  <si>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</si>
  <si>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</si>
  <si>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</si>
  <si>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</si>
  <si>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</si>
  <si>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</si>
  <si>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</si>
  <si>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</si>
  <si>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</si>
  <si>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</si>
  <si>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</si>
  <si>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</si>
  <si>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</si>
  <si>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</si>
  <si>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</si>
  <si>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</si>
  <si>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</si>
  <si>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</si>
  <si>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</si>
  <si>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</si>
  <si>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</si>
  <si>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</si>
  <si>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</si>
  <si>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</si>
  <si>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</si>
  <si>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</si>
  <si>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</si>
  <si>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</si>
  <si>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</si>
  <si>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</si>
  <si>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</si>
  <si>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</si>
  <si>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</si>
  <si>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</si>
  <si>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</si>
  <si>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</si>
  <si>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</si>
  <si>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</si>
  <si>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</si>
  <si>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</si>
  <si>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</si>
  <si>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</si>
  <si>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</si>
  <si>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</si>
  <si>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</si>
  <si>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</si>
  <si>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</si>
  <si>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</si>
  <si>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</si>
  <si>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</si>
  <si>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</si>
  <si>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</si>
  <si>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</si>
  <si>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</si>
  <si>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</si>
  <si>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</si>
  <si>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</si>
  <si>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</si>
  <si>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</si>
  <si>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</si>
  <si>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</si>
  <si>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</si>
  <si>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</si>
  <si>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</si>
  <si>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</si>
  <si>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</si>
  <si>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</si>
  <si>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</si>
  <si>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</si>
  <si>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</si>
  <si>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</si>
  <si>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</si>
  <si>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</si>
  <si>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</si>
  <si>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</si>
  <si>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</si>
  <si>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</si>
  <si>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</si>
  <si>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</si>
  <si>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</si>
  <si>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</si>
  <si>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</si>
  <si>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</si>
  <si>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</si>
  <si>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</si>
  <si>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</si>
  <si>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</si>
  <si>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</si>
  <si>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</si>
  <si>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</si>
  <si>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</si>
  <si>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</si>
  <si>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</si>
  <si>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</si>
  <si>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</si>
  <si>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</si>
  <si>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</si>
  <si>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</si>
  <si>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</si>
  <si>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</si>
  <si>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</si>
  <si>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</si>
  <si>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</si>
  <si>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</si>
  <si>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</si>
  <si>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</si>
  <si>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</si>
  <si>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</si>
  <si>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</si>
  <si>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</si>
  <si>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</si>
  <si>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</si>
  <si>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</si>
  <si>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</si>
  <si>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</si>
  <si>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</si>
  <si>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</si>
  <si>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</si>
  <si>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</si>
  <si>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</si>
  <si>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</si>
  <si>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</si>
  <si>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</si>
  <si>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</si>
  <si>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</si>
  <si>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</si>
  <si>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</si>
  <si>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</si>
  <si>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</si>
  <si>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</si>
  <si>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</si>
  <si>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</si>
  <si>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</si>
  <si>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</si>
  <si>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</si>
  <si>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</si>
  <si>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</si>
  <si>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</si>
  <si>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</si>
  <si>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</si>
  <si>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</si>
  <si>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</si>
  <si>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</si>
  <si>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</si>
  <si>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</si>
  <si>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</si>
  <si>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</si>
  <si>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</si>
  <si>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</si>
  <si>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</si>
  <si>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</si>
  <si>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</si>
  <si>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</si>
  <si>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</si>
  <si>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</si>
  <si>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</si>
  <si>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</si>
  <si>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</si>
  <si>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</si>
  <si>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</si>
  <si>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</si>
  <si>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</si>
  <si>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</si>
  <si>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</si>
  <si>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</si>
  <si>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</si>
  <si>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</si>
  <si>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</si>
  <si>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</si>
  <si>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</si>
  <si>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</si>
  <si>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</si>
  <si>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</si>
  <si>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</si>
  <si>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</si>
  <si>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</si>
  <si>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</si>
  <si>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</si>
  <si>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</si>
  <si>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</si>
  <si>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</si>
  <si>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</si>
  <si>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</si>
  <si>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</si>
  <si>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</si>
  <si>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</si>
  <si>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</si>
  <si>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</si>
  <si>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</si>
  <si>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</si>
  <si>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</si>
  <si>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</si>
  <si>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</si>
  <si>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</si>
  <si>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</si>
  <si>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</si>
  <si>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</si>
  <si>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</si>
  <si>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</si>
  <si>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</si>
  <si>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</si>
  <si>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</si>
  <si>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</si>
  <si>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</si>
  <si>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</si>
  <si>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</si>
  <si>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</si>
  <si>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</si>
  <si>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</si>
  <si>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</si>
  <si>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</si>
  <si>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</si>
  <si>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</si>
  <si>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</si>
  <si>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</si>
  <si>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</si>
  <si>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</si>
  <si>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</si>
  <si>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</si>
  <si>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</si>
  <si>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</si>
  <si>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</si>
  <si>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</si>
  <si>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</si>
  <si>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</si>
  <si>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</si>
  <si>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</si>
  <si>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</si>
  <si>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</si>
  <si>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</si>
  <si>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</si>
  <si>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</si>
  <si>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</si>
  <si>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</si>
  <si>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</si>
  <si>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</si>
  <si>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</si>
  <si>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</si>
  <si>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</si>
  <si>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</si>
  <si>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</si>
  <si>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</si>
  <si>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</si>
  <si>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</si>
  <si>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</si>
  <si>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</si>
  <si>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</si>
  <si>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</si>
  <si>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</si>
  <si>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</si>
  <si>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</si>
  <si>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</si>
  <si>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</si>
  <si>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</si>
  <si>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</si>
  <si>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</si>
  <si>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</si>
  <si>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</si>
  <si>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</si>
  <si>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</si>
  <si>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</si>
  <si>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</si>
  <si>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</si>
  <si>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</si>
  <si>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</si>
  <si>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</si>
  <si>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</si>
  <si>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</si>
  <si>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</si>
  <si>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</si>
  <si>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</si>
  <si>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</si>
  <si>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</si>
  <si>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</si>
  <si>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</si>
  <si>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</si>
  <si>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</si>
  <si>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</si>
  <si>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</si>
  <si>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</si>
  <si>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</si>
  <si>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</si>
  <si>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</si>
  <si>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</si>
  <si>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</si>
  <si>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</si>
  <si>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</si>
  <si>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</si>
  <si>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</si>
  <si>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</si>
  <si>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</si>
  <si>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</si>
  <si>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</si>
  <si>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</si>
  <si>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</si>
  <si>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</si>
  <si>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</si>
  <si>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</si>
  <si>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</si>
  <si>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</si>
  <si>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</si>
  <si>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</si>
  <si>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</si>
  <si>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</si>
  <si>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</si>
  <si>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</si>
  <si>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</si>
  <si>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</si>
  <si>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</si>
  <si>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</si>
  <si>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</si>
  <si>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</si>
  <si>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</si>
  <si>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</si>
  <si>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</si>
  <si>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</si>
  <si>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</si>
  <si>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</si>
  <si>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</si>
  <si>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</si>
  <si>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</si>
  <si>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</si>
  <si>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</si>
  <si>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</si>
  <si>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</si>
  <si>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</si>
  <si>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</si>
  <si>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</si>
  <si>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</si>
  <si>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</si>
  <si>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</si>
  <si>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</si>
  <si>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</si>
  <si>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</si>
  <si>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</si>
  <si>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</si>
  <si>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</si>
  <si>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</si>
  <si>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</si>
  <si>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</si>
  <si>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</si>
  <si>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</si>
  <si>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</si>
  <si>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</si>
  <si>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</si>
  <si>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</si>
  <si>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</si>
  <si>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</si>
  <si>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</si>
  <si>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</si>
  <si>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</si>
  <si>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</si>
  <si>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</si>
  <si>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</si>
  <si>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</si>
  <si>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</si>
  <si>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</si>
  <si>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</si>
  <si>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</si>
  <si>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</si>
  <si>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</si>
  <si>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</si>
  <si>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</si>
  <si>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</si>
  <si>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</si>
  <si>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</si>
  <si>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</si>
  <si>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</si>
  <si>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</si>
  <si>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</si>
  <si>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</si>
  <si>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</si>
  <si>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</si>
  <si>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</si>
  <si>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</si>
  <si>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</si>
  <si>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</si>
  <si>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</si>
  <si>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</si>
  <si>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</si>
  <si>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</si>
  <si>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</si>
  <si>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</si>
  <si>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</si>
  <si>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</si>
  <si>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</si>
  <si>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</si>
  <si>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</si>
  <si>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</si>
  <si>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</si>
  <si>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</si>
  <si>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</si>
  <si>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</si>
  <si>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</si>
  <si>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</si>
  <si>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</si>
  <si>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</si>
  <si>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</si>
  <si>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</si>
  <si>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</si>
  <si>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</si>
  <si>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</si>
  <si>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</si>
  <si>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</si>
  <si>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</si>
  <si>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</si>
  <si>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</si>
  <si>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</si>
  <si>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</si>
  <si>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</si>
  <si>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</si>
  <si>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</si>
  <si>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</si>
  <si>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</si>
  <si>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</si>
  <si>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</si>
  <si>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</si>
  <si>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</si>
  <si>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</si>
  <si>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</si>
  <si>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</si>
  <si>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</si>
  <si>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</si>
  <si>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</si>
  <si>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</si>
  <si>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</si>
  <si>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</si>
  <si>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</si>
  <si>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</si>
  <si>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</si>
  <si>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</si>
  <si>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</si>
  <si>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</si>
  <si>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</si>
  <si>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</si>
  <si>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</si>
  <si>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</si>
  <si>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</si>
  <si>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</si>
  <si>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</si>
  <si>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</si>
  <si>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</si>
  <si>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</si>
  <si>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</si>
  <si>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</si>
  <si>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</si>
  <si>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</si>
  <si>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</si>
  <si>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</si>
  <si>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</si>
  <si>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</si>
  <si>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</si>
  <si>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</si>
  <si>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</si>
  <si>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</si>
  <si>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</si>
  <si>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</si>
  <si>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</si>
  <si>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</si>
  <si>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</si>
  <si>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</si>
  <si>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</si>
  <si>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</si>
  <si>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</si>
  <si>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</si>
  <si>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</si>
  <si>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</si>
  <si>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</si>
  <si>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</si>
  <si>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</si>
  <si>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</si>
  <si>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</si>
  <si>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</si>
  <si>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</si>
  <si>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</si>
  <si>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</si>
  <si>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</si>
  <si>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</si>
  <si>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</si>
  <si>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</si>
  <si>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</si>
  <si>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</si>
  <si>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</si>
  <si>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</si>
  <si>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</si>
  <si>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</si>
  <si>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</si>
  <si>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</si>
  <si>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</si>
  <si>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</si>
  <si>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</si>
  <si>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</si>
  <si>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</si>
  <si>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</si>
  <si>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</si>
  <si>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</si>
  <si>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</si>
  <si>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</si>
  <si>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</si>
  <si>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</si>
  <si>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</si>
  <si>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</si>
  <si>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</si>
  <si>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</si>
  <si>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</si>
  <si>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</si>
  <si>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</si>
  <si>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</si>
  <si>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</si>
  <si>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</si>
  <si>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</si>
  <si>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</si>
  <si>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</si>
  <si>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</si>
  <si>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</si>
  <si>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</si>
  <si>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</si>
  <si>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</si>
  <si>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</si>
  <si>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</si>
  <si>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</si>
  <si>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</si>
  <si>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</si>
  <si>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</si>
  <si>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</si>
  <si>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</si>
  <si>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</si>
  <si>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</si>
  <si>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</si>
  <si>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</si>
  <si>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</si>
  <si>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</si>
  <si>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</si>
  <si>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</si>
  <si>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</si>
  <si>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</si>
  <si>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</si>
  <si>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</si>
  <si>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</si>
  <si>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</si>
  <si>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</si>
  <si>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</si>
  <si>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</si>
  <si>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</si>
  <si>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</si>
  <si>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</si>
  <si>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</si>
  <si>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</si>
  <si>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</si>
  <si>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</si>
  <si>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</si>
  <si>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</si>
  <si>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</si>
  <si>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</si>
  <si>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</si>
  <si>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</si>
  <si>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</si>
  <si>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</si>
  <si>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</si>
  <si>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</si>
  <si>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</si>
  <si>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</si>
  <si>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</si>
  <si>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</si>
  <si>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</si>
  <si>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</si>
  <si>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</si>
  <si>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</si>
  <si>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</si>
  <si>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</si>
  <si>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</si>
  <si>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</si>
  <si>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</si>
  <si>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</si>
  <si>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</si>
  <si>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</si>
  <si>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</si>
  <si>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</si>
  <si>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</si>
  <si>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</si>
  <si>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</si>
  <si>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</si>
  <si>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</si>
  <si>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</si>
  <si>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</si>
  <si>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</si>
  <si>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</si>
  <si>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</si>
  <si>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</si>
  <si>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</si>
  <si>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</si>
  <si>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</si>
  <si>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</si>
  <si>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</si>
  <si>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</si>
  <si>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</si>
  <si>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</si>
  <si>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</si>
  <si>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</si>
  <si>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</si>
  <si>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</si>
  <si>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</si>
  <si>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</si>
  <si>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</si>
  <si>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</si>
  <si>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</si>
  <si>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</si>
  <si>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</si>
  <si>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</si>
  <si>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</si>
  <si>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</si>
  <si>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</si>
  <si>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</si>
  <si>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</si>
  <si>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</si>
  <si>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</si>
  <si>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</si>
  <si>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</si>
  <si>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</si>
  <si>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</si>
  <si>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</si>
  <si>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</si>
  <si>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</si>
  <si>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</si>
  <si>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</si>
  <si>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</si>
  <si>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</si>
  <si>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</si>
  <si>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</si>
  <si>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</si>
  <si>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</si>
  <si>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</si>
  <si>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</si>
  <si>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</si>
  <si>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</si>
  <si>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</si>
  <si>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</si>
  <si>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</si>
  <si>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</si>
  <si>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</si>
  <si>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</si>
  <si>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</si>
  <si>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</si>
  <si>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</si>
  <si>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</si>
  <si>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</si>
  <si>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</si>
  <si>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</si>
  <si>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</si>
  <si>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</si>
  <si>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</si>
  <si>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</si>
  <si>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</si>
  <si>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</si>
  <si>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</si>
  <si>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</si>
  <si>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</si>
  <si>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</si>
  <si>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</si>
  <si>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</si>
  <si>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</si>
  <si>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</si>
  <si>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</si>
  <si>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</si>
  <si>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</si>
  <si>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</si>
  <si>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</si>
  <si>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</si>
  <si>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</si>
  <si>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</si>
  <si>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</si>
  <si>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</si>
  <si>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</si>
  <si>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</si>
  <si>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</si>
  <si>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</si>
  <si>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</si>
  <si>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</si>
  <si>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</si>
  <si>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</si>
  <si>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</si>
  <si>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</si>
  <si>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</si>
  <si>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</si>
  <si>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</si>
  <si>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</si>
  <si>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</si>
  <si>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</si>
  <si>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</si>
  <si>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</si>
  <si>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</si>
  <si>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</si>
  <si>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</si>
  <si>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</si>
  <si>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</si>
  <si>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</si>
  <si>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</si>
  <si>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</si>
  <si>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</si>
  <si>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</si>
  <si>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</si>
  <si>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</si>
  <si>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</si>
  <si>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</si>
  <si>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</si>
  <si>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</si>
  <si>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</si>
  <si>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</si>
  <si>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</si>
  <si>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</si>
  <si>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</si>
  <si>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</si>
  <si>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</si>
  <si>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</si>
  <si>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</si>
  <si>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</si>
  <si>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</si>
  <si>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</si>
  <si>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</si>
  <si>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</si>
  <si>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</si>
  <si>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</si>
  <si>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</si>
  <si>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</si>
  <si>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</si>
  <si>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</si>
  <si>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</si>
  <si>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</si>
  <si>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</si>
  <si>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</si>
  <si>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</si>
  <si>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</si>
  <si>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</si>
  <si>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</si>
  <si>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</si>
  <si>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</si>
  <si>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</si>
  <si>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</si>
  <si>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</si>
  <si>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</si>
  <si>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</si>
  <si>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</si>
  <si>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</si>
  <si>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</si>
  <si>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</si>
  <si>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</si>
  <si>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</si>
  <si>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</si>
  <si>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</si>
  <si>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</si>
  <si>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</si>
  <si>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</si>
  <si>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</si>
  <si>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</si>
  <si>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</si>
  <si>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</si>
  <si>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</si>
  <si>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</si>
  <si>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</si>
  <si>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</si>
  <si>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</si>
  <si>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</si>
  <si>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</si>
  <si>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</si>
  <si>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</si>
  <si>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</si>
  <si>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</si>
  <si>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</si>
  <si>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</si>
  <si>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</si>
  <si>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</si>
  <si>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</si>
  <si>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</si>
  <si>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</si>
  <si>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</si>
  <si>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</si>
  <si>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</si>
  <si>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</si>
  <si>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</si>
  <si>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</si>
  <si>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</si>
  <si>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</si>
  <si>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</si>
  <si>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</si>
  <si>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</si>
  <si>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</si>
  <si>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</si>
  <si>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</si>
  <si>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</si>
  <si>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</si>
  <si>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</si>
  <si>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</si>
  <si>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</si>
  <si>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</si>
  <si>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</si>
  <si>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</si>
  <si>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</si>
  <si>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</si>
  <si>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</si>
  <si>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</si>
  <si>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</si>
  <si>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</si>
  <si>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</si>
  <si>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</si>
  <si>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</si>
  <si>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</si>
  <si>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</si>
  <si>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</si>
  <si>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</si>
  <si>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</si>
  <si>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</si>
  <si>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</si>
  <si>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</si>
  <si>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</si>
  <si>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</si>
  <si>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</si>
  <si>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</si>
  <si>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</si>
  <si>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</si>
  <si>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</si>
  <si>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</si>
  <si>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</si>
  <si>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</si>
  <si>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</si>
  <si>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</si>
  <si>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</si>
  <si>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</si>
  <si>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</si>
  <si>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</si>
  <si>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</si>
  <si>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</si>
  <si>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</si>
  <si>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</si>
  <si>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</si>
  <si>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</si>
  <si>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</si>
  <si>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</si>
  <si>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</si>
  <si>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</si>
  <si>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</si>
  <si>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</si>
  <si>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</si>
  <si>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</si>
  <si>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</si>
  <si>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</si>
  <si>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</si>
  <si>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</si>
  <si>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</si>
  <si>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</si>
  <si>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</si>
  <si>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</si>
  <si>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</si>
  <si>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</si>
  <si>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</si>
  <si>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</si>
  <si>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</si>
  <si>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</si>
  <si>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</si>
  <si>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</si>
  <si>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</si>
  <si>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</si>
  <si>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</si>
  <si>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</si>
  <si>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</si>
  <si>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</si>
  <si>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</si>
  <si>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</si>
  <si>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</si>
  <si>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</si>
  <si>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</si>
  <si>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</si>
  <si>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</si>
  <si>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</si>
  <si>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</si>
  <si>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</si>
  <si>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</si>
  <si>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</si>
  <si>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</si>
  <si>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</si>
  <si>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</si>
  <si>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</si>
  <si>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</si>
  <si>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</si>
  <si>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</si>
  <si>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</si>
  <si>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</si>
  <si>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</si>
  <si>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</si>
  <si>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</si>
  <si>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</si>
  <si>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</si>
  <si>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</si>
  <si>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</si>
  <si>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</si>
  <si>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</si>
  <si>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</si>
  <si>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</si>
  <si>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</si>
  <si>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</si>
  <si>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</si>
  <si>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</si>
  <si>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</si>
  <si>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</si>
  <si>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</si>
  <si>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</si>
  <si>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</si>
  <si>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</si>
  <si>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</si>
  <si>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</si>
  <si>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</si>
  <si>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</si>
  <si>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</si>
  <si>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</si>
  <si>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</si>
  <si>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</si>
  <si>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</si>
  <si>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</si>
  <si>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</si>
  <si>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</si>
  <si>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</si>
  <si>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</si>
  <si>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</si>
  <si>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</si>
  <si>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</si>
  <si>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</si>
  <si>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</si>
  <si>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</si>
  <si>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</si>
  <si>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</si>
  <si>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</si>
  <si>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</si>
  <si>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</si>
  <si>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</si>
  <si>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</si>
  <si>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</si>
  <si>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</si>
  <si>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</si>
  <si>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</si>
  <si>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</si>
  <si>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</si>
  <si>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</si>
  <si>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</si>
  <si>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</si>
  <si>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</si>
  <si>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</si>
  <si>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</si>
  <si>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</si>
  <si>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</si>
  <si>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</si>
  <si>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</si>
  <si>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</si>
  <si>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</si>
  <si>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</si>
  <si>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</si>
  <si>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</si>
  <si>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</si>
  <si>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</si>
  <si>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</si>
  <si>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</si>
  <si>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</si>
  <si>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</si>
  <si>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</si>
  <si>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</si>
  <si>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</si>
  <si>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</si>
  <si>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</si>
  <si>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</si>
  <si>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</si>
  <si>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</si>
  <si>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</si>
  <si>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</si>
  <si>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</si>
  <si>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</si>
  <si>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</si>
  <si>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</si>
  <si>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</si>
  <si>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</si>
  <si>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</si>
  <si>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</si>
  <si>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</si>
  <si>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</si>
  <si>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</si>
  <si>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</si>
  <si>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</si>
  <si>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</si>
  <si>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</si>
  <si>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</si>
  <si>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</si>
  <si>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</si>
  <si>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</si>
  <si>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</si>
  <si>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</si>
  <si>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</si>
  <si>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</si>
  <si>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</si>
  <si>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</si>
  <si>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</si>
  <si>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</si>
  <si>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</si>
  <si>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</si>
  <si>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</si>
  <si>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</si>
  <si>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</si>
  <si>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</si>
  <si>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</si>
  <si>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</si>
  <si>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</si>
  <si>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</si>
  <si>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</si>
  <si>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</si>
  <si>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</si>
  <si>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</si>
  <si>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</si>
  <si>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</si>
  <si>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</si>
  <si>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</si>
  <si>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</si>
  <si>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</si>
  <si>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</si>
  <si>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</si>
  <si>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</si>
  <si>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</si>
  <si>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</si>
  <si>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</si>
  <si>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</si>
  <si>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</si>
  <si>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</si>
  <si>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</si>
  <si>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</si>
  <si>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</si>
  <si>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</si>
  <si>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</si>
  <si>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</si>
  <si>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</si>
  <si>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</si>
  <si>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</si>
  <si>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</si>
  <si>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</si>
  <si>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</si>
  <si>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</si>
  <si>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</si>
  <si>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</si>
  <si>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</si>
  <si>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</si>
  <si>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</si>
  <si>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</si>
  <si>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</si>
  <si>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</si>
  <si>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</si>
  <si>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</si>
  <si>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</si>
  <si>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</si>
  <si>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</si>
  <si>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</si>
  <si>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</si>
  <si>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</si>
  <si>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</si>
  <si>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</si>
  <si>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</si>
  <si>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</si>
  <si>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</si>
  <si>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</si>
  <si>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</si>
  <si>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</si>
  <si>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</si>
  <si>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</si>
  <si>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</si>
  <si>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</si>
  <si>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</si>
  <si>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</si>
  <si>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</si>
  <si>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</si>
  <si>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</si>
  <si>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</si>
  <si>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</si>
  <si>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</si>
  <si>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</si>
  <si>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</si>
  <si>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</si>
  <si>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</si>
  <si>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</si>
  <si>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</si>
  <si>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</si>
  <si>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</si>
  <si>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</si>
  <si>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</si>
  <si>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</si>
  <si>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</si>
  <si>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</si>
  <si>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</si>
  <si>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</si>
  <si>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</si>
  <si>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</si>
  <si>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</si>
  <si>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</si>
  <si>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</si>
  <si>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</si>
  <si>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</si>
  <si>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</si>
  <si>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</si>
  <si>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</si>
  <si>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</si>
  <si>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</si>
  <si>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</si>
  <si>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</si>
  <si>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</si>
  <si>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</si>
  <si>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</si>
  <si>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</si>
  <si>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</si>
  <si>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</si>
  <si>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</si>
  <si>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</si>
  <si>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</si>
  <si>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</si>
  <si>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</si>
  <si>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</si>
  <si>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</si>
  <si>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</si>
  <si>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</si>
  <si>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</si>
  <si>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</si>
  <si>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</si>
  <si>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</si>
  <si>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</si>
  <si>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</si>
  <si>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</si>
  <si>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</si>
  <si>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</si>
  <si>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</si>
  <si>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</si>
  <si>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</si>
  <si>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</si>
  <si>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</si>
  <si>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</si>
  <si>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</si>
  <si>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</si>
  <si>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</si>
  <si>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</si>
  <si>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</si>
  <si>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</si>
  <si>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</si>
  <si>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</si>
  <si>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</si>
  <si>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</si>
  <si>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</si>
  <si>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</si>
  <si>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</si>
  <si>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</si>
  <si>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</si>
  <si>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</si>
  <si>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</si>
  <si>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</si>
  <si>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</si>
  <si>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</si>
  <si>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</si>
  <si>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</si>
  <si>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</si>
  <si>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</si>
  <si>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</si>
  <si>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</si>
  <si>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</si>
  <si>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</si>
  <si>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</si>
  <si>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</si>
  <si>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</si>
  <si>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</si>
  <si>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</si>
  <si>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</si>
  <si>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</si>
  <si>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</si>
  <si>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</si>
  <si>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</si>
  <si>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</si>
  <si>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</si>
  <si>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</si>
  <si>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</si>
  <si>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</si>
  <si>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</si>
  <si>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</si>
  <si>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</si>
  <si>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</si>
  <si>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</si>
  <si>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</si>
  <si>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</si>
  <si>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</si>
  <si>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</si>
  <si>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</si>
  <si>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</si>
  <si>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</si>
  <si>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</si>
  <si>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</si>
  <si>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</si>
  <si>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</si>
  <si>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</si>
  <si>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</si>
  <si>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</si>
  <si>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</si>
  <si>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</si>
  <si>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</si>
  <si>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</si>
  <si>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</si>
  <si>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</si>
  <si>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</si>
  <si>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</si>
  <si>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</si>
  <si>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</si>
  <si>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</si>
  <si>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</si>
  <si>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</si>
  <si>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</si>
  <si>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</si>
  <si>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</si>
  <si>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</si>
  <si>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</si>
  <si>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</si>
  <si>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</si>
  <si>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</si>
  <si>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</si>
  <si>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</si>
  <si>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</si>
  <si>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</si>
  <si>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</si>
  <si>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</si>
  <si>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</si>
  <si>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</si>
  <si>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</si>
  <si>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</si>
  <si>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</si>
  <si>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</si>
  <si>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</si>
  <si>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</si>
  <si>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</si>
  <si>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</si>
  <si>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</si>
  <si>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</si>
  <si>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</si>
  <si>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</si>
  <si>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</si>
  <si>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</si>
  <si>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</si>
  <si>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</si>
  <si>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</si>
  <si>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</si>
  <si>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</si>
  <si>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</si>
  <si>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</si>
  <si>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</si>
  <si>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</si>
  <si>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</si>
  <si>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</si>
  <si>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</si>
  <si>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</si>
  <si>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</si>
  <si>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</si>
  <si>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</si>
  <si>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</si>
  <si>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</si>
  <si>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</si>
  <si>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</si>
  <si>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</si>
  <si>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</si>
  <si>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</si>
  <si>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</si>
  <si>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</si>
  <si>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</si>
  <si>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</si>
  <si>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</si>
  <si>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</si>
  <si>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</si>
  <si>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</si>
  <si>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</si>
  <si>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</si>
  <si>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</si>
  <si>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</si>
  <si>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</si>
  <si>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</si>
  <si>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</si>
  <si>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</si>
  <si>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</si>
  <si>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</si>
  <si>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</si>
  <si>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</si>
  <si>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</si>
  <si>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</si>
  <si>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</si>
  <si>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</si>
  <si>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</si>
  <si>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</si>
  <si>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</si>
  <si>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</si>
  <si>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</si>
  <si>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</si>
  <si>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</si>
  <si>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</si>
  <si>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</si>
  <si>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</si>
  <si>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</si>
  <si>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</si>
  <si>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</si>
  <si>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</si>
  <si>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</si>
  <si>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</si>
  <si>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</si>
  <si>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</si>
  <si>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</si>
  <si>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</si>
  <si>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</si>
  <si>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</si>
  <si>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</si>
  <si>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</si>
  <si>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</si>
  <si>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</si>
  <si>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</si>
  <si>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</si>
  <si>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</si>
  <si>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</si>
  <si>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</si>
  <si>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</si>
  <si>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</si>
  <si>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</si>
  <si>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</si>
  <si>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</si>
  <si>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</si>
  <si>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</si>
  <si>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</si>
  <si>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</si>
  <si>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</si>
  <si>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</si>
  <si>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</si>
  <si>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</si>
  <si>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</si>
  <si>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</si>
  <si>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</si>
  <si>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</si>
  <si>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</si>
  <si>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</si>
  <si>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</si>
  <si>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</si>
  <si>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</si>
  <si>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</si>
  <si>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</si>
  <si>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</si>
  <si>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</si>
  <si>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</si>
  <si>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</si>
  <si>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</si>
  <si>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</si>
  <si>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</si>
  <si>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</si>
  <si>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</si>
  <si>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</si>
  <si>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</si>
  <si>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</si>
  <si>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</si>
  <si>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</si>
  <si>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</si>
  <si>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</si>
  <si>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</si>
  <si>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</si>
  <si>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</si>
  <si>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</si>
  <si>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</si>
  <si>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</si>
  <si>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</si>
  <si>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</si>
  <si>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</si>
  <si>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</si>
  <si>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</si>
  <si>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</si>
  <si>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</si>
  <si>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</si>
  <si>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</si>
  <si>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</si>
  <si>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</si>
  <si>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</si>
  <si>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</si>
  <si>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</si>
  <si>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</si>
  <si>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</si>
  <si>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</si>
  <si>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</si>
  <si>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</si>
  <si>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</si>
  <si>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</si>
  <si>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</si>
  <si>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</si>
  <si>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</si>
  <si>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</si>
  <si>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</si>
  <si>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</si>
  <si>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</si>
  <si>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</si>
  <si>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</si>
  <si>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</si>
  <si>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</si>
  <si>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</si>
  <si>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</si>
  <si>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</si>
  <si>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</si>
  <si>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</si>
  <si>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</si>
  <si>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</si>
  <si>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</si>
  <si>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</si>
  <si>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</si>
  <si>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</si>
  <si>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</si>
  <si>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</si>
  <si>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</si>
  <si>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</si>
  <si>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</si>
  <si>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</si>
  <si>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</si>
  <si>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</si>
  <si>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</si>
  <si>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</si>
  <si>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</si>
  <si>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</si>
  <si>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</si>
  <si>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</si>
  <si>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</si>
  <si>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</si>
  <si>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</si>
  <si>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</si>
  <si>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</si>
  <si>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</si>
  <si>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</si>
  <si>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</si>
  <si>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</si>
  <si>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</si>
  <si>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</si>
  <si>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</si>
  <si>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</si>
  <si>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</si>
  <si>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</si>
  <si>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</si>
  <si>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</si>
  <si>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</si>
  <si>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</si>
  <si>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</si>
  <si>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</si>
  <si>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</si>
  <si>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</si>
  <si>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</si>
  <si>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</si>
  <si>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</si>
  <si>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</si>
  <si>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</si>
  <si>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</si>
  <si>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</si>
  <si>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</si>
  <si>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</si>
  <si>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</si>
  <si>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</si>
  <si>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</si>
  <si>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</si>
  <si>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</si>
  <si>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</si>
  <si>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</si>
  <si>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</si>
  <si>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</si>
  <si>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</si>
  <si>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</si>
  <si>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</si>
  <si>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</si>
  <si>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</si>
  <si>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</si>
  <si>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</si>
  <si>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</si>
  <si>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</si>
  <si>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</si>
  <si>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</si>
  <si>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</si>
  <si>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</si>
  <si>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</si>
  <si>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</si>
  <si>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</si>
  <si>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</si>
  <si>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</si>
  <si>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</si>
  <si>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</si>
  <si>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</si>
  <si>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</si>
  <si>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</si>
  <si>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</si>
  <si>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</si>
  <si>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</si>
  <si>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</si>
  <si>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</si>
  <si>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</si>
  <si>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</si>
  <si>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</si>
  <si>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</si>
  <si>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</si>
  <si>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</si>
  <si>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</si>
  <si>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</si>
  <si>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</si>
  <si>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</si>
  <si>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</si>
  <si>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</si>
  <si>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</si>
  <si>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</si>
  <si>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</si>
  <si>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</si>
  <si>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</si>
  <si>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</si>
  <si>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</si>
  <si>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</si>
  <si>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</si>
  <si>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</si>
  <si>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</si>
  <si>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</si>
  <si>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</si>
  <si>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</si>
  <si>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</si>
  <si>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</si>
  <si>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</si>
  <si>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</si>
  <si>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</si>
  <si>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</si>
  <si>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</si>
  <si>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</si>
  <si>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</si>
  <si>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</si>
  <si>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</si>
  <si>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</si>
  <si>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</si>
  <si>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</si>
  <si>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</si>
  <si>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</si>
  <si>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</si>
  <si>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</si>
  <si>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</si>
  <si>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</si>
  <si>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</si>
  <si>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</si>
  <si>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</si>
  <si>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</si>
  <si>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</si>
  <si>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</si>
  <si>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</si>
  <si>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</si>
  <si>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</si>
  <si>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</si>
  <si>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</si>
  <si>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</si>
  <si>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</si>
  <si>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</si>
  <si>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</si>
  <si>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</si>
  <si>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</si>
  <si>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</si>
  <si>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</si>
  <si>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</si>
  <si>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</si>
  <si>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</si>
  <si>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</si>
  <si>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</si>
  <si>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</si>
  <si>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</si>
  <si>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</si>
  <si>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</si>
  <si>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</si>
  <si>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</si>
  <si>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</si>
  <si>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</si>
  <si>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</si>
  <si>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</si>
  <si>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</si>
  <si>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</si>
  <si>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</si>
  <si>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</si>
  <si>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</si>
  <si>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</si>
  <si>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</si>
  <si>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</si>
  <si>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</si>
  <si>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</si>
  <si>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</si>
  <si>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</si>
  <si>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</si>
  <si>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</si>
  <si>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</si>
  <si>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</si>
  <si>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</si>
  <si>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</si>
  <si>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</si>
  <si>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</si>
  <si>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</si>
  <si>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</si>
  <si>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</si>
  <si>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</si>
  <si>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</si>
  <si>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</si>
  <si>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</si>
  <si>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</si>
  <si>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</si>
  <si>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</si>
  <si>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</si>
  <si>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</si>
  <si>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</si>
  <si>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</si>
  <si>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</si>
  <si>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</si>
  <si>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</si>
  <si>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</si>
  <si>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</si>
  <si>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</si>
  <si>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</si>
  <si>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</si>
  <si>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</si>
  <si>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</si>
  <si>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</si>
  <si>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</si>
  <si>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</si>
  <si>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</si>
  <si>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</si>
  <si>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</si>
  <si>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</si>
  <si>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</si>
  <si>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</si>
  <si>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</si>
  <si>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</si>
  <si>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</si>
  <si>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</si>
  <si>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</si>
  <si>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</si>
  <si>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</si>
  <si>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</si>
  <si>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</si>
  <si>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</si>
  <si>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</si>
  <si>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</si>
  <si>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</si>
  <si>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</si>
  <si>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</si>
  <si>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</si>
  <si>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</si>
  <si>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</si>
  <si>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</si>
  <si>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</si>
  <si>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</si>
  <si>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</si>
  <si>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</si>
  <si>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</si>
  <si>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</si>
  <si>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</si>
  <si>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</si>
  <si>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</si>
  <si>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</si>
  <si>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</si>
  <si>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</si>
  <si>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</si>
  <si>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</si>
  <si>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</si>
  <si>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</si>
  <si>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</si>
  <si>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</si>
  <si>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</si>
  <si>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</si>
  <si>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</si>
  <si>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</si>
  <si>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</si>
  <si>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</si>
  <si>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</si>
  <si>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</si>
  <si>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</si>
  <si>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</si>
  <si>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</si>
  <si>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</si>
  <si>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</si>
  <si>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</si>
  <si>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</si>
  <si>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</si>
  <si>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</si>
  <si>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</si>
  <si>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</si>
  <si>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</si>
  <si>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</si>
  <si>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</si>
  <si>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</si>
  <si>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</si>
  <si>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</si>
  <si>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</si>
  <si>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</si>
  <si>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</si>
  <si>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</si>
  <si>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</si>
  <si>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</si>
  <si>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</si>
  <si>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</si>
  <si>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</si>
  <si>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</si>
  <si>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</si>
  <si>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</si>
  <si>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</si>
  <si>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</si>
  <si>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</si>
  <si>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</si>
  <si>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</si>
  <si>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</si>
  <si>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</si>
  <si>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</si>
  <si>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</si>
  <si>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</si>
  <si>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</si>
  <si>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</si>
  <si>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</si>
  <si>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</si>
  <si>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</si>
  <si>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</si>
  <si>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</si>
  <si>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</si>
  <si>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</si>
  <si>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</si>
  <si>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</si>
  <si>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</si>
  <si>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</si>
  <si>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</si>
  <si>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</si>
  <si>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</si>
  <si>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</si>
  <si>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</si>
  <si>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</si>
  <si>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</si>
  <si>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</si>
  <si>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</si>
  <si>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</si>
  <si>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</si>
  <si>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</si>
  <si>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</si>
  <si>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</si>
  <si>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</si>
  <si>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</si>
  <si>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</si>
  <si>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</si>
  <si>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</si>
  <si>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</si>
  <si>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</si>
  <si>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</si>
  <si>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</si>
  <si>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</si>
  <si>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</si>
  <si>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</si>
  <si>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</si>
  <si>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</si>
  <si>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</si>
  <si>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</si>
  <si>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</si>
  <si>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</si>
  <si>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</si>
  <si>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</si>
  <si>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</si>
  <si>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</si>
  <si>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</si>
  <si>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</si>
  <si>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</si>
  <si>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</si>
  <si>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</si>
  <si>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</si>
  <si>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</si>
  <si>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</si>
  <si>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</si>
  <si>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</si>
  <si>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</si>
  <si>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</si>
  <si>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</si>
  <si>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</si>
  <si>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</si>
  <si>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</si>
  <si>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</si>
  <si>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</si>
  <si>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</si>
  <si>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</si>
  <si>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</si>
  <si>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</si>
  <si>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</si>
  <si>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</si>
  <si>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</si>
  <si>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</si>
  <si>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</si>
  <si>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</si>
  <si>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</si>
  <si>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</si>
  <si>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</si>
  <si>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</si>
  <si>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</si>
  <si>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</si>
  <si>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</si>
  <si>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</si>
  <si>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</si>
  <si>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</si>
  <si>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</si>
  <si>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</si>
  <si>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</si>
  <si>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</si>
  <si>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</si>
  <si>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</si>
  <si>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</si>
  <si>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</si>
  <si>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</si>
  <si>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</si>
  <si>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</si>
  <si>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</si>
  <si>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</si>
  <si>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</si>
  <si>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</si>
  <si>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</si>
  <si>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</si>
  <si>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</si>
  <si>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</si>
  <si>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</si>
  <si>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</si>
  <si>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</si>
  <si>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</si>
  <si>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</si>
  <si>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</si>
  <si>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</si>
  <si>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</si>
  <si>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</si>
  <si>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</si>
  <si>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</si>
  <si>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</si>
  <si>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</si>
  <si>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</si>
  <si>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</si>
  <si>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</si>
  <si>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</si>
  <si>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</si>
  <si>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</si>
  <si>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</si>
  <si>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</si>
  <si>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</si>
  <si>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</si>
  <si>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</si>
  <si>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</si>
  <si>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</si>
  <si>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</si>
  <si>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</si>
  <si>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</si>
  <si>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</si>
  <si>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</si>
  <si>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</si>
  <si>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</si>
  <si>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</si>
  <si>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</si>
  <si>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</si>
  <si>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</si>
  <si>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</si>
  <si>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</si>
  <si>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</si>
  <si>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</si>
  <si>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</si>
  <si>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</si>
  <si>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</si>
  <si>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</si>
  <si>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</si>
  <si>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</si>
  <si>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</si>
  <si>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</si>
  <si>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</si>
  <si>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</si>
  <si>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</si>
  <si>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</si>
  <si>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</si>
  <si>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</si>
  <si>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</si>
  <si>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</si>
  <si>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</si>
  <si>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</si>
  <si>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</si>
  <si>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</si>
  <si>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</si>
  <si>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</si>
  <si>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</si>
  <si>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</si>
  <si>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</si>
  <si>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</si>
  <si>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</si>
  <si>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</si>
  <si>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</si>
  <si>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</si>
  <si>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</si>
  <si>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</si>
  <si>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</si>
  <si>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</si>
  <si>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</si>
  <si>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</si>
  <si>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</si>
  <si>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</si>
  <si>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</si>
  <si>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</si>
  <si>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</si>
  <si>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</si>
  <si>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</si>
  <si>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</si>
  <si>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</si>
  <si>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</si>
  <si>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</si>
  <si>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</si>
  <si>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</si>
  <si>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</si>
  <si>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</si>
  <si>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</si>
  <si>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</si>
  <si>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</si>
  <si>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</si>
  <si>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</si>
  <si>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</si>
  <si>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</si>
  <si>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</si>
  <si>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</si>
  <si>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</si>
  <si>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</si>
  <si>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</si>
  <si>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</si>
  <si>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</si>
  <si>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</si>
  <si>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</si>
  <si>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</si>
  <si>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</si>
  <si>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</si>
  <si>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</si>
  <si>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</si>
  <si>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</si>
  <si>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</si>
  <si>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</si>
  <si>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</si>
  <si>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</si>
  <si>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</si>
  <si>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</si>
  <si>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</si>
  <si>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</si>
  <si>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</si>
  <si>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</si>
  <si>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</si>
  <si>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</si>
  <si>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</si>
  <si>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</si>
  <si>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</si>
  <si>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</si>
  <si>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</si>
  <si>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</si>
  <si>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</si>
  <si>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</si>
  <si>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</si>
  <si>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</si>
  <si>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</si>
  <si>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</si>
  <si>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</si>
  <si>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</si>
  <si>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</si>
  <si>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</si>
  <si>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</si>
  <si>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</si>
  <si>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</si>
  <si>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</si>
  <si>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</si>
  <si>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</si>
  <si>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</si>
  <si>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</si>
  <si>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</si>
  <si>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</si>
  <si>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</si>
  <si>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</si>
  <si>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</si>
  <si>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</si>
  <si>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</si>
  <si>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</si>
  <si>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</si>
  <si>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</si>
  <si>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</si>
  <si>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</si>
  <si>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</si>
  <si>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</si>
  <si>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</si>
  <si>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</si>
  <si>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</si>
  <si>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</si>
  <si>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</si>
  <si>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</si>
  <si>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</si>
  <si>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</si>
  <si>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</si>
  <si>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</si>
  <si>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</si>
  <si>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</si>
  <si>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</si>
  <si>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</si>
  <si>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</si>
  <si>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</si>
  <si>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</si>
  <si>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</si>
  <si>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</si>
  <si>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</si>
  <si>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</si>
  <si>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</si>
  <si>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</si>
  <si>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</si>
  <si>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</si>
  <si>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</si>
  <si>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</si>
  <si>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</si>
  <si>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</si>
  <si>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</si>
  <si>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</si>
  <si>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</si>
  <si>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</si>
  <si>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</si>
  <si>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</si>
  <si>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</si>
  <si>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</si>
  <si>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</si>
  <si>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</si>
  <si>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</si>
  <si>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</si>
  <si>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</si>
  <si>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</si>
  <si>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</si>
  <si>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</si>
  <si>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</si>
  <si>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</si>
  <si>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</si>
  <si>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</si>
  <si>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</si>
  <si>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</si>
  <si>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</si>
  <si>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</si>
  <si>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</si>
  <si>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</si>
  <si>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</si>
  <si>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</si>
  <si>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</si>
  <si>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</si>
  <si>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</si>
  <si>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</si>
  <si>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</si>
  <si>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</si>
  <si>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</si>
  <si>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</si>
  <si>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</si>
  <si>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</si>
  <si>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</si>
  <si>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</si>
  <si>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</si>
  <si>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</si>
  <si>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</si>
  <si>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</si>
  <si>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</si>
  <si>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</si>
  <si>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</si>
  <si>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</si>
  <si>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</si>
  <si>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</si>
  <si>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</si>
  <si>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</si>
  <si>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</si>
  <si>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</si>
  <si>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</si>
  <si>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</si>
  <si>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</si>
  <si>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</si>
  <si>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</si>
  <si>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</si>
  <si>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</si>
  <si>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</si>
  <si>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</si>
  <si>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</si>
  <si>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</si>
  <si>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</si>
  <si>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</si>
  <si>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</si>
  <si>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</si>
  <si>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</si>
  <si>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</si>
  <si>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</si>
  <si>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</si>
  <si>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</si>
  <si>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</si>
  <si>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</si>
  <si>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</si>
  <si>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</si>
  <si>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</si>
  <si>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</si>
  <si>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</si>
  <si>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</si>
  <si>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</si>
  <si>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</si>
  <si>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</si>
  <si>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</si>
  <si>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</si>
  <si>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</si>
  <si>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</si>
  <si>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</si>
  <si>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</si>
  <si>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</si>
  <si>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</si>
  <si>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</si>
  <si>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</si>
  <si>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</si>
  <si>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</si>
  <si>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</si>
  <si>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</si>
  <si>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</si>
  <si>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</si>
  <si>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</si>
  <si>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</si>
  <si>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</si>
  <si>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</si>
  <si>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</si>
  <si>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</si>
  <si>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</si>
  <si>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</si>
  <si>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</si>
  <si>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</si>
  <si>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</si>
  <si>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</si>
  <si>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</si>
  <si>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</si>
  <si>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</si>
  <si>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</si>
  <si>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</si>
  <si>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</si>
  <si>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</si>
  <si>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</si>
  <si>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</si>
  <si>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</si>
  <si>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</si>
  <si>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</si>
  <si>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</si>
  <si>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</si>
  <si>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</si>
  <si>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</si>
  <si>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</si>
  <si>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</si>
  <si>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</si>
  <si>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</si>
  <si>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</si>
  <si>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</si>
  <si>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</si>
  <si>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</si>
  <si>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</si>
  <si>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</si>
  <si>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</si>
  <si>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</si>
  <si>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</si>
  <si>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</si>
  <si>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</si>
  <si>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</si>
  <si>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</si>
  <si>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</si>
  <si>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</si>
  <si>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</si>
  <si>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</si>
  <si>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</si>
  <si>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</si>
  <si>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</si>
  <si>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</si>
  <si>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</si>
  <si>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</si>
  <si>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</si>
  <si>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</si>
  <si>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</si>
  <si>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</si>
  <si>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</si>
  <si>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</si>
  <si>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</si>
  <si>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</si>
  <si>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</si>
  <si>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</si>
  <si>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</si>
  <si>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</si>
  <si>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</si>
  <si>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</si>
  <si>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</si>
  <si>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</si>
  <si>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</si>
  <si>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</si>
  <si>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</si>
  <si>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</si>
  <si>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</si>
  <si>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</si>
  <si>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</si>
  <si>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</si>
  <si>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</si>
  <si>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</si>
  <si>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</si>
  <si>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</si>
  <si>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</si>
  <si>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</si>
  <si>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</si>
  <si>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</si>
  <si>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</si>
  <si>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</si>
  <si>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</si>
  <si>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</si>
  <si>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</si>
  <si>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</si>
  <si>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</si>
  <si>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</si>
  <si>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</si>
  <si>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</si>
  <si>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</si>
  <si>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</si>
  <si>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</si>
  <si>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</si>
  <si>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</si>
  <si>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</si>
  <si>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</si>
  <si>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</si>
  <si>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</si>
  <si>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</si>
  <si>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</si>
  <si>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</si>
  <si>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</si>
  <si>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</si>
  <si>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</si>
  <si>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</si>
  <si>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</si>
  <si>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</si>
  <si>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</si>
  <si>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</si>
  <si>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</si>
  <si>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</si>
  <si>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</si>
  <si>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</si>
  <si>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</si>
  <si>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</si>
  <si>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</si>
  <si>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</si>
  <si>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</si>
  <si>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</si>
  <si>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</si>
  <si>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</si>
  <si>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</si>
  <si>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</si>
  <si>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</si>
  <si>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</si>
  <si>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</si>
  <si>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</si>
  <si>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</si>
  <si>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</si>
  <si>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</si>
  <si>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</si>
  <si>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</si>
  <si>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</si>
  <si>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</si>
  <si>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</si>
  <si>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</si>
  <si>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</si>
  <si>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</si>
  <si>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</si>
  <si>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</si>
  <si>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</si>
  <si>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</si>
  <si>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</si>
  <si>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</si>
  <si>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</si>
  <si>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</si>
  <si>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</si>
  <si>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</si>
  <si>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</si>
  <si>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</si>
  <si>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</si>
  <si>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</si>
  <si>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</si>
  <si>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</si>
  <si>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</si>
  <si>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</si>
  <si>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</si>
  <si>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</si>
  <si>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</si>
  <si>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</si>
  <si>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</si>
  <si>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</si>
  <si>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</si>
  <si>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</si>
  <si>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</si>
  <si>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</si>
  <si>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</si>
  <si>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</si>
  <si>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</si>
  <si>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</si>
  <si>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</si>
  <si>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</si>
  <si>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</si>
  <si>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</si>
  <si>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</si>
  <si>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</si>
  <si>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</si>
  <si>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</si>
  <si>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</si>
  <si>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</si>
  <si>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</si>
  <si>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</si>
  <si>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</si>
  <si>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</si>
  <si>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</si>
  <si>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</si>
  <si>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</si>
  <si>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</si>
  <si>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</si>
  <si>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</si>
  <si>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</si>
  <si>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</si>
  <si>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</si>
  <si>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</si>
  <si>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</si>
  <si>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</si>
  <si>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</si>
  <si>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</si>
  <si>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</si>
  <si>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</si>
  <si>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</si>
  <si>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</si>
  <si>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</si>
  <si>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</si>
  <si>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</si>
  <si>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</si>
  <si>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</si>
  <si>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</si>
  <si>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</si>
  <si>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</si>
  <si>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</si>
  <si>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</si>
  <si>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</si>
  <si>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</si>
  <si>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</si>
  <si>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</si>
  <si>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</si>
  <si>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</si>
  <si>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</si>
  <si>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</si>
  <si>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</si>
  <si>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</si>
  <si>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</si>
  <si>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</si>
  <si>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</si>
  <si>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</si>
  <si>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</si>
  <si>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</si>
  <si>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</si>
  <si>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</si>
  <si>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</si>
  <si>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</si>
  <si>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</si>
  <si>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</si>
  <si>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</si>
  <si>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</si>
  <si>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</si>
  <si>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</si>
  <si>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</si>
  <si>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</si>
  <si>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</si>
  <si>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</si>
  <si>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</si>
  <si>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</si>
  <si>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</si>
  <si>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</si>
  <si>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</si>
  <si>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</si>
  <si>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</si>
  <si>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</si>
  <si>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</si>
  <si>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</si>
  <si>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</si>
  <si>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</si>
  <si>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</si>
  <si>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</si>
  <si>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</si>
  <si>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</si>
  <si>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</si>
  <si>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</si>
  <si>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</si>
  <si>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</si>
  <si>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</si>
  <si>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</si>
  <si>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</si>
  <si>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</si>
  <si>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</si>
  <si>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</si>
  <si>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</si>
  <si>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</si>
  <si>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</si>
  <si>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</si>
  <si>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</si>
  <si>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</si>
  <si>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</si>
  <si>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</si>
  <si>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</si>
  <si>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</si>
  <si>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</si>
  <si>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</si>
  <si>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</si>
  <si>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</si>
  <si>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</si>
  <si>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</si>
  <si>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</si>
  <si>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</si>
  <si>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</si>
  <si>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</si>
  <si>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</si>
  <si>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</si>
  <si>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</si>
  <si>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</si>
  <si>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</si>
  <si>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</si>
  <si>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</si>
  <si>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</si>
  <si>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</si>
  <si>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</si>
  <si>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</si>
  <si>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</si>
  <si>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</si>
  <si>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</si>
  <si>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</si>
  <si>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</si>
  <si>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</si>
  <si>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</si>
  <si>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</si>
  <si>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</si>
  <si>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</si>
  <si>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</si>
  <si>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</si>
  <si>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</si>
  <si>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</si>
  <si>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</si>
  <si>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</si>
  <si>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</si>
  <si>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</si>
  <si>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</si>
  <si>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</si>
  <si>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</si>
  <si>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</si>
  <si>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</si>
  <si>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</si>
  <si>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</si>
  <si>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</si>
  <si>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</si>
  <si>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</si>
  <si>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</si>
  <si>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</si>
  <si>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</si>
  <si>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</si>
  <si>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</si>
  <si>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</si>
  <si>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</si>
  <si>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</si>
  <si>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</si>
  <si>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</si>
  <si>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</si>
  <si>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</si>
  <si>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</si>
  <si>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</si>
  <si>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</si>
  <si>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</si>
  <si>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</si>
  <si>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</si>
  <si>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</si>
  <si>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</si>
  <si>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</si>
  <si>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</si>
  <si>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</si>
  <si>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</si>
  <si>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</si>
  <si>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</si>
  <si>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</si>
  <si>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</si>
  <si>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</si>
  <si>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</si>
  <si>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</si>
  <si>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</si>
  <si>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</si>
  <si>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</si>
  <si>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</si>
  <si>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</si>
  <si>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</si>
  <si>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</si>
  <si>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</si>
  <si>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</si>
  <si>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</si>
  <si>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</si>
  <si>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</si>
  <si>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</si>
  <si>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</si>
  <si>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</si>
  <si>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</si>
  <si>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</si>
  <si>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</si>
  <si>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</si>
  <si>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</si>
  <si>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</si>
  <si>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</si>
  <si>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</si>
  <si>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</si>
  <si>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</si>
  <si>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</si>
  <si>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</si>
  <si>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</si>
  <si>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</si>
  <si>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</si>
  <si>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</si>
  <si>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</si>
  <si>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</si>
  <si>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</si>
  <si>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</si>
  <si>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</si>
  <si>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</si>
  <si>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</si>
  <si>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</si>
  <si>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</si>
  <si>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</si>
  <si>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</si>
  <si>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</si>
  <si>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</si>
  <si>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</si>
  <si>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</si>
  <si>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</si>
  <si>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</si>
  <si>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</si>
  <si>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</si>
  <si>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</si>
  <si>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</si>
  <si>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</si>
  <si>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</si>
  <si>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</si>
  <si>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</si>
  <si>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</si>
  <si>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</si>
  <si>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</si>
  <si>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</si>
  <si>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</si>
  <si>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</si>
  <si>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</si>
  <si>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</si>
  <si>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</si>
  <si>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</si>
  <si>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</si>
  <si>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</si>
  <si>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</si>
  <si>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</si>
  <si>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</si>
  <si>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</si>
  <si>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</si>
  <si>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</si>
  <si>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</si>
  <si>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</si>
  <si>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</si>
  <si>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</si>
  <si>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</si>
  <si>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</si>
  <si>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</si>
  <si>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</si>
  <si>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</si>
  <si>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</si>
  <si>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</si>
  <si>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</si>
  <si>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</si>
  <si>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</si>
  <si>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</si>
  <si>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</si>
  <si>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</si>
  <si>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</si>
  <si>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</si>
  <si>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</si>
  <si>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</si>
  <si>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</si>
  <si>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</si>
  <si>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</si>
  <si>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</si>
  <si>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</si>
  <si>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</si>
  <si>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</si>
  <si>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</si>
  <si>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</si>
  <si>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</si>
  <si>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</si>
  <si>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</si>
  <si>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</si>
  <si>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</si>
  <si>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</si>
  <si>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</si>
  <si>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</si>
  <si>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</si>
  <si>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</si>
  <si>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</si>
  <si>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</si>
  <si>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</si>
  <si>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</si>
  <si>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</si>
  <si>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</si>
  <si>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</si>
  <si>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</si>
  <si>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</si>
  <si>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</si>
  <si>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</si>
  <si>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</si>
  <si>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</si>
  <si>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</si>
  <si>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</si>
  <si>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</si>
  <si>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</si>
  <si>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</si>
  <si>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</si>
  <si>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</si>
  <si>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</si>
  <si>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</si>
  <si>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</si>
  <si>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</si>
  <si>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</si>
  <si>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</si>
  <si>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120 MIN</t>
  </si>
  <si>
    <t>PCM-20251124-00000908</t>
  </si>
  <si>
    <t xml:space="preserve">2025-11-24 12:07:25
</t>
  </si>
  <si>
    <t>90 MIN</t>
  </si>
  <si>
    <t xml:space="preserve">wait pcm </t>
  </si>
  <si>
    <t>ryq0957</t>
  </si>
  <si>
    <t xml:space="preserve">2025-11-24 12:49:36
</t>
  </si>
  <si>
    <t>90 min</t>
  </si>
  <si>
    <t xml:space="preserve">PCM-20251124-00000972
</t>
  </si>
  <si>
    <t>ryq0964</t>
  </si>
  <si>
    <t>50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</si>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</sst>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322.61017754629574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45985.558603472222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45985.558603472222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45985.558603472222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45985.558603472222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45985.558603472222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45985.558603472222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45985.558603472222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45985.558603472222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45985.558603472222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45985.558603472222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45985.558603472222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45985.558603472222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45985.558603472222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45985.558603472222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45985.558603472222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45985.558603472222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45985.558603472222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45985.558603472222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45985.558603472222</v>
      </c>
      <c r="H21" s="137"/>
      <c r="I21" s="135" t="str">
        <f>IFERROR(VLOOKUP(D21,DB!A:F,6,0),"")</f>
        <v/>
      </c>
      <c r="J21" s="135" t="str">
        <f>IFERROR(VLOOKUP(D21,DB!A:G,7,0),"")</f>
        <v/>
      </c>
      <c r="K21" s="139"/>
      <c r="L21" s="140" t="str">
        <f>IFERROR(VLOOKUP(D21,DB!A:I,9,0),"")</f>
        <v/>
      </c>
    </row>
    <row r="22" spans="1:12" ht="15" customHeight="1">
      <c r="A22" s="141"/>
      <c r="B22" s="128" t="str">
        <f>IFERROR(VLOOKUP(D22,DB!A:K,11,0),"")</f>
        <v/>
      </c>
      <c r="C22" s="128"/>
      <c r="D22" s="142"/>
      <c r="E22" s="129"/>
      <c r="F22" s="130"/>
      <c r="G22" s="131">
        <f ca="1">IFERROR(NOW()-F22,"-")</f>
        <v>45985.558603472222</v>
      </c>
      <c r="H22" s="130"/>
      <c r="I22" s="128" t="str">
        <f>IFERROR(VLOOKUP(D22,DB!A:F,6,0),"")</f>
        <v/>
      </c>
      <c r="J22" s="128" t="str">
        <f>IFERROR(VLOOKUP(D22,DB!A:G,7,0),"")</f>
        <v/>
      </c>
      <c r="K22" s="132"/>
      <c r="L22" s="133" t="str">
        <f>IFERROR(VLOOKUP(D22,DB!A:I,9,0),"")</f>
        <v/>
      </c>
    </row>
  </sheetData>
  <customSheetViews>
    <customSheetView guid="{F6042A99-DD27-4453-835D-0834D95730CC}" filter="1" showAutoFilter="1">
      <pageMargins left="0" right="0" top="0" bottom="0" header="0" footer="0"/>
      <autoFilter ref="B1:M1" xr:uid="{866A40C2-1DA5-4428-AFC2-F3733725C3FE}"/>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160.55876550926041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1.1711844907404156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4.7376620372233447E-2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4.6091898148006294E-2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45985.558603472222</v>
      </c>
      <c r="H7" s="151" t="s">
        <v>39115</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39117</v>
      </c>
      <c r="B8" s="18" t="str">
        <f>IFERROR(VLOOKUP(D8,DB!A:K,11,0),"")</f>
        <v>R2</v>
      </c>
      <c r="C8" s="18">
        <v>4</v>
      </c>
      <c r="D8" s="18" t="s">
        <v>39118</v>
      </c>
      <c r="E8" s="102" t="s">
        <v>39100</v>
      </c>
      <c r="F8" s="151">
        <v>45985.541909722226</v>
      </c>
      <c r="G8" s="104">
        <f ca="1">IFERROR(NOW()-F8,"-")</f>
        <v>1.6693749996193219E-2</v>
      </c>
      <c r="H8" s="151" t="s">
        <v>39115</v>
      </c>
      <c r="I8" s="18" t="str">
        <f>IFERROR(VLOOKUP(D8,DB!A:F,6,0),"")</f>
        <v>SCECO</v>
      </c>
      <c r="J8" s="18" t="str">
        <f>IFERROR(VLOOKUP(D8,DB!A:G,7,0),"")</f>
        <v>Vandalized+Vandalized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45985.558603472222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45985.558603472222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45985.558603472222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45985.558603472222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45985.558603472222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45985.558603472222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45985.558603472222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45985.558603472222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45985.558603472222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45985.558603472222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45985.558603472222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45985.558603472222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45985.558603472222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45985.558603472222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45985.558603472222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45985.558603472222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45985.558603472222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45985.558603472222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45985.558603472222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45985.558603472222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45985.558603472222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45985.558603472222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45985.558603472222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45985.558603472222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45985.558603472222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45985.558603472222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45985.558603472222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45985.558603472222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45985.558603472222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45985.558603472222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45985.558603472222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45985.558603472222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45985.558603472222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45985.558603472222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45985.558603472222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45985.558603472222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45985.558603472222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45985.558603472222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45985.558603472222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45985.558603472222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45985.558603472222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45985.558603472222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45985.558603472222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45985.558603472222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45985.558603472222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45985.558603472222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45985.558603472222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45985.558603472222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45985.558603472222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45985.558603472222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45985.558603472222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45985.558603472222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45985.558603472222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45985.558603472222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45985.558603472222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45985.558603472222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45985.558603472222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45985.558603472222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45985.558603472222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45985.558603472222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45985.558603472222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45985.558603472222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45985.558603472222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45985.558603472222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45985.558603472222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45985.558603472222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45985.558603472222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45985.558603472222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45985.558603472222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45985.558603472222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45985.558603472222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45985.558603472222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45985.558603472222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45985.558603472222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45985.558603472222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45985.558603472222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45985.558603472222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45985.558603472222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45985.558603472222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45985.558603472222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45985.558603472222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45985.558603472222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45985.558603472222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45985.558603472222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45985.558603472222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45985.558603472222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45985.558603472222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45985.558603472222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45985.558603472222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45985.558603472222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45985.558603472222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45985.558603472222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45985.558603472222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45985.558603472222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45985.558603472222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45985.558603472222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45985.558603472222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45985.558603472222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45985.558603472222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45985.558603472222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45985.558603472222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45985.558603472222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45985.558603472222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45985.558603472222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45985.558603472222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45985.558603472222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45985.558603472222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45985.558603472222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45985.558603472222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45985.558603472222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45985.558603472222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45985.558603472222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45985.558603472222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45985.558603472222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45985.558603472222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45985.558603472222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45985.558603472222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45985.558603472222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45985.558603472222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45985.558603472222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45985.558603472222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45985.558603472222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45985.558603472222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45985.558603472222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45985.558603472222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45985.558603472222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45985.558603472222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45985.558603472222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45985.558603472222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45985.558603472222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45985.558603472222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45985.558603472222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45985.558603472222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45985.558603472222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45985.558603472222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45985.558603472222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45985.558603472222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45985.558603472222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45985.558603472222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45985.558603472222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45985.558603472222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45985.558603472222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45985.558603472222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45985.558603472222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45985.558603472222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45985.558603472222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45985.558603472222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45985.558603472222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45985.558603472222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45985.558603472222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45985.558603472222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45985.558603472222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45985.558603472222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45985.558603472222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45985.558603472222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45985.558603472222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45985.558603472222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45985.558603472222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45985.558603472222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45985.558603472222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45985.558603472222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45985.558603472222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45985.558603472222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45985.558603472222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45985.558603472222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45985.558603472222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45985.558603472222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45985.558603472222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45985.558603472222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45985.558603472222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45985.558603472222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45985.558603472222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45985.558603472222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45985.558603472222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45985.558603472222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45985.558603472222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45985.558603472222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45985.558603472222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45985.558603472222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45985.558603472222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45985.558603472222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45985.558603472222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45985.558603472222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45985.558603472222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45985.558603472222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45985.558603472222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45985.558603472222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45985.558603472222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45985.558603472222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45985.558603472222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45985.558603472222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45985.558603472222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45985.558603472222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45985.558603472222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45985.558603472222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45985.558603472222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45985.558603472222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45985.558603472222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45985.558603472222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45985.558603472222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45985.558603472222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45985.558603472222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45985.558603472222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45985.558603472222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45985.558603472222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45985.558603472222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45985.558603472222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45985.558603472222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45985.558603472222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45985.558603472222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45985.558603472222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45985.558603472222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45985.558603472222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45985.558603472222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45985.558603472222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45985.558603472222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45985.558603472222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45985.558603472222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45985.558603472222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45985.558603472222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45985.558603472222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45985.558603472222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45985.558603472222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45985.558603472222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45985.558603472222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45985.558603472222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45985.558603472222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45985.558603472222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45985.558603472222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45985.558603472222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45985.558603472222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45985.558603472222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45985.558603472222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45985.558603472222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45985.558603472222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45985.558603472222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45985.558603472222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45985.558603472222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45985.558603472222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45985.558603472222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45985.558603472222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45985.558603472222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45985.558603472222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45985.558603472222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45985.558603472222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45985.558603472222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45985.558603472222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45985.558603472222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45985.558603472222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45985.558603472222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45985.558603472222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45985.558603472222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45985.558603472222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45985.558603472222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45985.558603472222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45985.558603472222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45985.558603472222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45985.558603472222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45985.558603472222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45985.558603472222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45985.558603472222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45985.558603472222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45985.558603472222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45985.558603472222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45985.558603472222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45985.558603472222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45985.558603472222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45985.558603472222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45985.558603472222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45985.558603472222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45985.558603472222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45985.558603472222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45985.558603472222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45985.558603472222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45985.558603472222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45985.558603472222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45985.558603472222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45985.558603472222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45985.558603472222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45985.558603472222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45985.558603472222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45985.558603472222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45985.558603472222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45985.558603472222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45985.558603472222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45985.558603472222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45985.558603472222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45985.558603472222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45985.558603472222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45985.558603472222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45985.558603472222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45985.558603472222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45985.558603472222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45985.558603472222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45985.558603472222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45985.558603472222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45985.558603472222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45985.558603472222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45985.558603472222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45985.558603472222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45985.558603472222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45985.558603472222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45985.558603472222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45985.558603472222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45985.558603472222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45985.558603472222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45985.558603472222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45985.558603472222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45985.558603472222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45985.558603472222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45985.558603472222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45985.558603472222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45985.558603472222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45985.558603472222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45985.558603472222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45985.558603472222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45985.558603472222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45985.558603472222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45985.558603472222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45985.558603472222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45985.558603472222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45985.558603472222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45985.558603472222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45985.558603472222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45985.558603472222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45985.558603472222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45985.558603472222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45985.558603472222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45985.558603472222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45985.558603472222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45985.558603472222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45985.558603472222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45985.558603472222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45985.558603472222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45985.558603472222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45985.558603472222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45985.558603472222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45985.558603472222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45985.558603472222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45985.558603472222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45985.558603472222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45985.558603472222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45985.558603472222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45985.558603472222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45985.558603472222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45985.558603472222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45985.558603472222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45985.558603472222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45985.558603472222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45985.558603472222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45985.558603472222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45985.558603472222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45985.558603472222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45985.558603472222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45985.558603472222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45985.558603472222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45985.558603472222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45985.558603472222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45985.558603472222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45985.558603472222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45985.558603472222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45985.558603472222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45985.558603472222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45985.558603472222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45985.558603472222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45985.558603472222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45985.558603472222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45985.558603472222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45985.558603472222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45985.558603472222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45985.558603472222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45985.558603472222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45985.558603472222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45985.558603472222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45985.558603472222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45985.558603472222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45985.558603472222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45985.558603472222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45985.558603472222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45985.558603472222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45985.558603472222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45985.558603472222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45985.558603472222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45985.558603472222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45985.558603472222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45985.558603472222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45985.558603472222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45985.558603472222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45985.558603472222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45985.558603472222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45985.558603472222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45985.558603472222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45985.558603472222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45985.558603472222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45985.558603472222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45985.558603472222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45985.558603472222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45985.558603472222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45985.558603472222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45985.558603472222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45985.558603472222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45985.558603472222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45985.558603472222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45985.558603472222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45985.558603472222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45985.558603472222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45985.558603472222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45985.558603472222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45985.558603472222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45985.558603472222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45985.558603472222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45985.558603472222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45985.558603472222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45985.558603472222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45985.558603472222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45985.558603472222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45985.558603472222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45985.558603472222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45985.558603472222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45985.558603472222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45985.558603472222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45985.558603472222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45985.558603472222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45985.558603472222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45985.558603472222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45985.558603472222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45985.558603472222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45985.558603472222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45985.558603472222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45985.558603472222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45985.558603472222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45985.558603472222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45985.558603472222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45985.558603472222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45985.558603472222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45985.558603472222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45985.558603472222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45985.558603472222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45985.558603472222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45985.558603472222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45985.558603472222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45985.558603472222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45985.558603472222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45985.558603472222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45985.558603472222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45985.558603472222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45985.558603472222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45985.558603472222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45985.558603472222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45985.558603472222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45985.558603472222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45985.558603472222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45985.558603472222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45985.558603472222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45985.558603472222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45985.558603472222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45985.558603472222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45985.558603472222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45985.558603472222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45985.558603472222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45985.558603472222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45985.558603472222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45985.558603472222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45985.558603472222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45985.558603472222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45985.558603472222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45985.558603472222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45985.558603472222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45985.558603472222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45985.558603472222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45985.558603472222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45985.558603472222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45985.558603472222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45985.558603472222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45985.558603472222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45985.558603472222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45985.558603472222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45985.558603472222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45985.558603472222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45985.558603472222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45985.558603472222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45985.558603472222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45985.558603472222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45985.558603472222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45985.558603472222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45985.558603472222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45985.558603472222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45985.558603472222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45985.558603472222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45985.558603472222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45985.558603472222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45985.558603472222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45985.558603472222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45985.558603472222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45985.558603472222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45985.558603472222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45985.558603472222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45985.558603472222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45985.558603472222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45985.558603472222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45985.558603472222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45985.558603472222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45985.558603472222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45985.558603472222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45985.558603472222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45985.558603472222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45985.558603472222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45985.558603472222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45985.558603472222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45985.558603472222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45985.558603472222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45985.558603472222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45985.558603472222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45985.558603472222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45985.558603472222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45985.558603472222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45985.558603472222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45985.558603472222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45985.558603472222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45985.558603472222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45985.558603472222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45985.558603472222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45985.558603472222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45985.558603472222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45985.558603472222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45985.558603472222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45985.558603472222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45985.558603472222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45985.558603472222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45985.558603472222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45985.558603472222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45985.558603472222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45985.558603472222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45985.558603472222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45985.558603472222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45985.558603472222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45985.558603472222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45985.558603472222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45985.558603472222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45985.558603472222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45985.558603472222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45985.558603472222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45985.558603472222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45985.558603472222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45985.558603472222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45985.558603472222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45985.558603472222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45985.558603472222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45985.558603472222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45985.558603472222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45985.558603472222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45985.558603472222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45985.558603472222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45985.558603472222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45985.558603472222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45985.558603472222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45985.558603472222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45985.558603472222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45985.558603472222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45985.558603472222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45985.558603472222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45985.558603472222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45985.558603472222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45985.558603472222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45985.558603472222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45985.558603472222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45985.558603472222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45985.558603472222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45985.558603472222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45985.558603472222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45985.558603472222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45985.558603472222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45985.558603472222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45985.558603472222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45985.558603472222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45985.558603472222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45985.558603472222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45985.558603472222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45985.558603472222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45985.558603472222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45985.558603472222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45985.558603472222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45985.558603472222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45985.558603472222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45985.558603472222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45985.558603472222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45985.558603472222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45985.558603472222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45985.558603472222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45985.558603472222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45985.558603472222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45985.558603472222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45985.558603472222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45985.558603472222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45985.558603472222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45985.558603472222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45985.558603472222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45985.558603472222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45985.558603472222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45985.558603472222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45985.558603472222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45985.558603472222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45985.558603472222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45985.558603472222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45985.558603472222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45985.558603472222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45985.558603472222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45985.558603472222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45985.558603472222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45985.558603472222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45985.558603472222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45985.558603472222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45985.558603472222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45985.558603472222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45985.558603472222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45985.558603472222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45985.558603472222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45985.558603472222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45985.558603472222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45985.558603472222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45985.558603472222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45985.558603472222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45985.558603472222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45985.558603472222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45985.558603472222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45985.558603472222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45985.558603472222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45985.558603472222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45985.558603472222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45985.558603472222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45985.558603472222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45985.558603472222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45985.558603472222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45985.558603472222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45985.558603472222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45985.558603472222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45985.558603472222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45985.558603472222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45985.558603472222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45985.558603472222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45985.558603472222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45985.558603472222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45985.558603472222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45985.558603472222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45985.558603472222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45985.558603472222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45985.558603472222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45985.558603472222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45985.558603472222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45985.558603472222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45985.558603472222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45985.558603472222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45985.558603472222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45985.558603472222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45985.558603472222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45985.558603472222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45985.558603472222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45985.558603472222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45985.558603472222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45985.558603472222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45985.558603472222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45985.558603472222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45985.558603472222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45985.558603472222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45985.558603472222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45985.558603472222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45985.558603472222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45985.558603472222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45985.558603472222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45985.558603472222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45985.558603472222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45985.558603472222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45985.558603472222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45985.558603472222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45985.558603472222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45985.558603472222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45985.558603472222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45985.558603472222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45985.558603472222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45985.558603472222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45985.558603472222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45985.558603472222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45985.558603472222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45985.558603472222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45985.558603472222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45985.558603472222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45985.558603472222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45985.558603472222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45985.558603472222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45985.558603472222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45985.558603472222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45985.558603472222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45985.558603472222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45985.558603472222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45985.558603472222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45985.558603472222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45985.558603472222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45985.558603472222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45985.558603472222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45985.558603472222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45985.558603472222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45985.558603472222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45985.558603472222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45985.558603472222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45985.558603472222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45985.558603472222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45985.558603472222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45985.558603472222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45985.558603472222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45985.558603472222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45985.558603472222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45985.558603472222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45985.558603472222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45985.558603472222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45985.558603472222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45985.558603472222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45985.558603472222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45985.558603472222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45985.558603472222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45985.558603472222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45985.558603472222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45985.558603472222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45985.558603472222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45985.558603472222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45985.558603472222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45985.558603472222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45985.558603472222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45985.558603472222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45985.558603472222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45985.558603472222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45985.558603472222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45985.558603472222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45985.558603472222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45985.558603472222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45985.558603472222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45985.558603472222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45985.558603472222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45985.558603472222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45985.558603472222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45985.558603472222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45985.558603472222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45985.558603472222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45985.558603472222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45985.558603472222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45985.558603472222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45985.558603472222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45985.558603472222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45985.558603472222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45985.558603472222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45985.558603472222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45985.558603472222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45985.558603472222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45985.558603472222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45985.558603472222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45985.558603472222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45985.558603472222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45985.558603472222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45985.558603472222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45985.558603472222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45985.558603472222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45985.558603472222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45985.558603472222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45985.558603472222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45985.558603472222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45985.558603472222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45985.558603472222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45985.558603472222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45985.558603472222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45985.558603472222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45985.558603472222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45985.558603472222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45985.558603472222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45985.558603472222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45985.558603472222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45985.558603472222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45985.558603472222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45985.558603472222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45985.558603472222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45985.558603472222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45985.558603472222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45985.558603472222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45985.558603472222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45985.558603472222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45985.558603472222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45985.558603472222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45985.558603472222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45985.558603472222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45985.558603472222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45985.558603472222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45985.558603472222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45985.558603472222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45985.558603472222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45985.558603472222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45985.558603472222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45985.558603472222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45985.558603472222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45985.558603472222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45985.558603472222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45985.558603472222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45985.558603472222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45985.558603472222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45985.558603472222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45985.558603472222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45985.558603472222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45985.558603472222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45985.558603472222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45985.558603472222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45985.558603472222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45985.558603472222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45985.558603472222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45985.558603472222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45985.558603472222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45985.558603472222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45985.558603472222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45985.558603472222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45985.558603472222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45985.558603472222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45985.558603472222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45985.558603472222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45985.558603472222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45985.558603472222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45985.558603472222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45985.558603472222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45985.558603472222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45985.558603472222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45985.558603472222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45985.558603472222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45985.558603472222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45985.558603472222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45985.558603472222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45985.558603472222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45985.558603472222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45985.558603472222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45985.558603472222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45985.558603472222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45985.558603472222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45985.558603472222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45985.558603472222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45985.558603472222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45985.558603472222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45985.558603472222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45985.558603472222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45985.558603472222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45985.558603472222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45985.558603472222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45985.558603472222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45985.558603472222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45985.558603472222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45985.558603472222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45985.558603472222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45985.558603472222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45985.558603472222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45985.558603472222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45985.558603472222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45985.558603472222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45985.558603472222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45985.558603472222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45985.558603472222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45985.558603472222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45985.558603472222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45985.558603472222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45985.558603472222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45985.558603472222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45985.558603472222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45985.558603472222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45985.558603472222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45985.558603472222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45985.558603472222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45985.558603472222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45985.558603472222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45985.558603472222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45985.558603472222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45985.558603472222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45985.558603472222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45985.558603472222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45985.558603472222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45985.558603472222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45985.558603472222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45985.558603472222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45985.558603472222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45985.558603472222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45985.558603472222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45985.558603472222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45985.558603472222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45985.558603472222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45985.558603472222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45985.558603472222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45985.558603472222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45985.558603472222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45985.558603472222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45985.558603472222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45985.558603472222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45985.558603472222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45985.558603472222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45985.558603472222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45985.558603472222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45985.558603472222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45985.558603472222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45985.558603472222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45985.558603472222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45985.558603472222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45985.558603472222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45985.558603472222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45985.558603472222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45985.558603472222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45985.558603472222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45985.558603472222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45985.558603472222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45985.558603472222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45985.558603472222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45985.558603472222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45985.558603472222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45985.558603472222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45985.558603472222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45985.558603472222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45985.558603472222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45985.558603472222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45985.558603472222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45985.558603472222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45985.558603472222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45985.558603472222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45985.558603472222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45985.558603472222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45985.558603472222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45985.558603472222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45985.558603472222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45985.558603472222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45985.558603472222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45985.558603472222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45985.558603472222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45985.558603472222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45985.558603472222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45985.558603472222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45985.558603472222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45985.558603472222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45985.558603472222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45985.558603472222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45985.558603472222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45985.558603472222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45985.558603472222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45985.558603472222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45985.558603472222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45985.558603472222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45985.558603472222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45985.558603472222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45985.558603472222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45985.558603472222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45985.558603472222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45985.558603472222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45985.558603472222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45985.558603472222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45985.558603472222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45985.558603472222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45985.558603472222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45985.558603472222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45985.558603472222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45985.558603472222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45985.558603472222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45985.558603472222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45985.558603472222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45985.558603472222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45985.558603472222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45985.558603472222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45985.558603472222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45985.558603472222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45985.558603472222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45985.558603472222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45985.558603472222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45985.558603472222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45985.558603472222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45985.558603472222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45985.558603472222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45985.558603472222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45985.558603472222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45985.558603472222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45985.558603472222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45985.558603472222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45985.558603472222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45985.558603472222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45985.558603472222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45985.558603472222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45985.558603472222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45985.558603472222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45985.558603472222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45985.558603472222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45985.558603472222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45985.558603472222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45985.558603472222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45985.558603472222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45985.558603472222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45985.558603472222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45985.558603472222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45985.558603472222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45985.558603472222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45985.558603472222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45985.558603472222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45985.558603472222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45985.558603472222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45985.558603472222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45985.558603472222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45985.558603472222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45985.558603472222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45985.558603472222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45985.558603472222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45985.558603472222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45985.558603472222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45985.558603472222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45985.558603472222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45985.558603472222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45985.558603472222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45985.558603472222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45985.558603472222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45985.558603472222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45985.558603472222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45985.558603472222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45985.558603472222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45985.558603472222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45985.558603472222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45985.558603472222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45985.558603472222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45985.558603472222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45985.558603472222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45985.558603472222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45985.558603472222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45985.558603472222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45985.558603472222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45985.558603472222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45985.558603472222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45985.558603472222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45985.558603472222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45985.558603472222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45985.558603472222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45985.558603472222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45985.558603472222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45985.558603472222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45985.558603472222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45985.558603472222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45985.558603472222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45985.558603472222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45985.558603472222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45985.558603472222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45985.558603472222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45985.558603472222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45985.558603472222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45985.558603472222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45985.558603472222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45985.558603472222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45985.558603472222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45985.558603472222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45985.558603472222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45985.558603472222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45985.558603472222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45985.558603472222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45985.558603472222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45985.558603472222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45985.558603472222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45985.558603472222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45985.558603472222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45985.558603472222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45985.558603472222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45985.558603472222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45985.558603472222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45985.558603472222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45985.558603472222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45985.558603472222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45985.558603472222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45985.558603472222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45985.558603472222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45985.558603472222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45985.558603472222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45985.558603472222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45985.558603472222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45985.558603472222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45985.558603472222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45985.558603472222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45985.558603472222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45985.558603472222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45985.558603472222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45985.558603472222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45985.558603472222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45985.558603472222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45985.558603472222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45985.558603472222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45985.558603472222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45985.558603472222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45985.558603472222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45985.558603472222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45985.558603472222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45985.558603472222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45985.558603472222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45985.558603472222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45985.558603472222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45985.558603472222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282.07788587962568</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1.0654900462977821</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1</v>
      </c>
      <c r="D4" s="91" t="s">
        <v>36861</v>
      </c>
      <c r="E4" s="94" t="s">
        <v>39021</v>
      </c>
      <c r="F4" s="95"/>
      <c r="G4" s="96">
        <f t="shared" ref="G4:G22" ca="1" si="0">IFERROR(NOW()-F4,"")</f>
        <v>45985.558603472222</v>
      </c>
      <c r="H4" s="95">
        <v>45985.458634259259</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36088</v>
      </c>
      <c r="E5" s="94" t="s">
        <v>39021</v>
      </c>
      <c r="F5" s="95">
        <v>45985.492581018516</v>
      </c>
      <c r="G5" s="96">
        <f t="shared" ca="1" si="0"/>
        <v>6.6022453705954831E-2</v>
      </c>
      <c r="H5" s="95">
        <v>45985.486747685187</v>
      </c>
      <c r="I5" s="113" t="str">
        <f>IFERROR(VLOOKUP(D5,DB!A:F,6,0),"")</f>
        <v>Generator-SG</v>
      </c>
      <c r="J5" s="113" t="str">
        <f>IFERROR(VLOOKUP(D5,DB!A:G,7,0),"")</f>
        <v>No BB Shifted</v>
      </c>
      <c r="K5" s="97" t="s">
        <v>39127</v>
      </c>
      <c r="L5" s="91" t="str">
        <f>IFERROR(VLOOKUP(D5,DB!A:I,9,0),"")</f>
        <v>Latis</v>
      </c>
    </row>
    <row r="6" spans="1:16" ht="15" customHeight="1">
      <c r="A6" s="113" t="s">
        <v>39128</v>
      </c>
      <c r="B6" s="113" t="str">
        <f>IFERROR(VLOOKUP(D6,DB!A:K,11,0),"")</f>
        <v>R4</v>
      </c>
      <c r="C6" s="93">
        <v>1</v>
      </c>
      <c r="D6" s="91" t="s">
        <v>28052</v>
      </c>
      <c r="E6" s="94" t="s">
        <v>39021</v>
      </c>
      <c r="F6" s="95">
        <v>45985.520601851851</v>
      </c>
      <c r="G6" s="96">
        <f t="shared" ca="1" si="0"/>
        <v>3.8001620370778255E-2</v>
      </c>
      <c r="H6" s="95">
        <v>45985.512557870374</v>
      </c>
      <c r="I6" s="113" t="str">
        <f>IFERROR(VLOOKUP(D6,DB!A:F,6,0),"")</f>
        <v>SCECO+STB</v>
      </c>
      <c r="J6" s="113" t="str">
        <f>IFERROR(VLOOKUP(D6,DB!A:G,7,0),"")</f>
        <v>Dead</v>
      </c>
      <c r="K6" s="97" t="s">
        <v>39127</v>
      </c>
      <c r="L6" s="91" t="str">
        <f>IFERROR(VLOOKUP(D6,DB!A:I,9,0),"")</f>
        <v>Latis</v>
      </c>
    </row>
    <row r="7" spans="1:16" ht="15" customHeight="1">
      <c r="A7" s="113" t="s">
        <v>39129</v>
      </c>
      <c r="B7" s="113" t="str">
        <f>IFERROR(VLOOKUP(D7,DB!A:K,11,0),"")</f>
        <v>R4</v>
      </c>
      <c r="C7" s="93">
        <v>6</v>
      </c>
      <c r="D7" s="91" t="s">
        <v>36083</v>
      </c>
      <c r="E7" s="94" t="s">
        <v>39021</v>
      </c>
      <c r="F7" s="95">
        <v>45985.530775462961</v>
      </c>
      <c r="G7" s="96">
        <f t="shared" ca="1" si="0"/>
        <v>2.7828009260701947E-2</v>
      </c>
      <c r="H7" s="95">
        <v>45985.520775462966</v>
      </c>
      <c r="I7" s="113" t="str">
        <f>IFERROR(VLOOKUP(D7,DB!A:F,6,0),"")</f>
        <v>Generator-SG</v>
      </c>
      <c r="J7" s="113" t="str">
        <f>IFERROR(VLOOKUP(D7,DB!A:G,7,0),"")</f>
        <v>In progress</v>
      </c>
      <c r="K7" s="97" t="s">
        <v>39130</v>
      </c>
      <c r="L7" s="91" t="str">
        <f>IFERROR(VLOOKUP(D7,DB!A:I,9,0),"")</f>
        <v>Latis</v>
      </c>
    </row>
    <row r="8" spans="1:16" ht="15" customHeight="1">
      <c r="A8" s="113"/>
      <c r="B8" s="113" t="str">
        <f>IFERROR(VLOOKUP(D8,DB!A:K,11,0),"")</f>
        <v/>
      </c>
      <c r="C8" s="93"/>
      <c r="D8" s="91"/>
      <c r="E8" s="94"/>
      <c r="F8" s="95"/>
      <c r="G8" s="96">
        <f t="shared" ca="1" si="0"/>
        <v>45985.558603472222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45985.558603472222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45985.558603472222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45985.558603472222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45985.558603472222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45985.558603472222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45985.558603472222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45985.558603472222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45985.558603472222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45985.558603472222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45985.558603472222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45985.558603472222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45985.558603472222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45985.558603472222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45985.558603472222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45985.558603472222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45985.558603472222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45985.558603472222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45985.558603472222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45985.558603472222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45985.558603472222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45985.558603472222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45985.558603472222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45985.558603472222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45985.558603472222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45985.558603472222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45985.558603472222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45985.558603472222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45985.558603472222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45985.558603472222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45985.558603472222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45985.558603472222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45985.558603472222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45985.558603472222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45985.558603472222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45985.558603472222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45985.558603472222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45985.558603472222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45985.558603472222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45985.558603472222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45985.558603472222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45985.558603472222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45985.558603472222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45985.558603472222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45985.558603472222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45985.558603472222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45985.558603472222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45985.558603472222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45985.558603472222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45985.558603472222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45985.558603472222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45985.558603472222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45985.558603472222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45985.558603472222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45985.558603472222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45985.558603472222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45985.558603472222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45985.558603472222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45985.558603472222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45985.558603472222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45985.558603472222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45985.558603472222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45985.558603472222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45985.558603472222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45985.558603472222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45985.558603472222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45985.558603472222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45985.558603472222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45985.558603472222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45985.558603472222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45985.558603472222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45985.558603472222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45985.558603472222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45985.558603472222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45985.558603472222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45985.558603472222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45985.558603472222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45985.558603472222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45985.558603472222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45985.558603472222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45985.558603472222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45985.558603472222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45985.558603472222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45985.558603472222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45985.558603472222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45985.558603472222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45985.558603472222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45985.558603472222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45985.558603472222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45985.558603472222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45985.558603472222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45985.558603472222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45985.558603472222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45985.558603472222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45985.558603472222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45985.558603472222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45985.558603472222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45985.558603472222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45985.558603472222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45985.558603472222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45985.558603472222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45985.558603472222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45985.558603472222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45985.558603472222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45985.558603472222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45985.558603472222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45985.558603472222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45985.558603472222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45985.558603472222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45985.558603472222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45985.558603472222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45985.558603472222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45985.558603472222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45985.558603472222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45985.558603472222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45985.558603472222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45985.558603472222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45985.558603472222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45985.558603472222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45985.558603472222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45985.558603472222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45985.558603472222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45985.558603472222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45985.558603472222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45985.558603472222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45985.558603472222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45985.558603472222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45985.558603472222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45985.558603472222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45985.558603472222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45985.558603472222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45985.558603472222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45985.558603472222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45985.558603472222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45985.558603472222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45985.558603472222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45985.558603472222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45985.558603472222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45985.558603472222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45985.558603472222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45985.558603472222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45985.558603472222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45985.558603472222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45985.558603472222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45985.558603472222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45985.558603472222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45985.558603472222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45985.558603472222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45985.558603472222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45985.558603472222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45985.558603472222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45985.558603472222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45985.558603472222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45985.558603472222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45985.558603472222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45985.558603472222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45985.558603472222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45985.558603472222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45985.558603472222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45985.558603472222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45985.558603472222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45985.558603472222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45985.558603472222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45985.558603472222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45985.558603472222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45985.558603472222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45985.558603472222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45985.558603472222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45985.558603472222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45985.558603472222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45985.558603472222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45985.558603472222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45985.558603472222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45985.558603472222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45985.558603472222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45985.558603472222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45985.558603472222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45985.558603472222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45985.558603472222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45985.558603472222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45985.558603472222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45985.558603472222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45985.558603472222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45985.558603472222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45985.558603472222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45985.558603472222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45985.558603472222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45985.558603472222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45985.558603472222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45985.558603472222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45985.558603472222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45985.558603472222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45985.558603472222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45985.558603472222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45985.558603472222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45985.558603472222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45985.558603472222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45985.558603472222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45985.558603472222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45985.558603472222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45985.558603472222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45985.558603472222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45985.558603472222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45985.558603472222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45985.558603472222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45985.558603472222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45985.558603472222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45985.558603472222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45985.558603472222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45985.558603472222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45985.558603472222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45985.558603472222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45985.558603472222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45985.558603472222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45985.558603472222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45985.558603472222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45985.558603472222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45985.558603472222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45985.558603472222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45985.558603472222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45985.558603472222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45985.558603472222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45985.558603472222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45985.558603472222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45985.558603472222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45985.558603472222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45985.558603472222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45985.558603472222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45985.558603472222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45985.558603472222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45985.558603472222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45985.558603472222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45985.558603472222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45985.558603472222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45985.558603472222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45985.558603472222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45985.558603472222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45985.558603472222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45985.558603472222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45985.558603472222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45985.558603472222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45985.558603472222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45985.558603472222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45985.558603472222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45985.558603472222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45985.558603472222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45985.558603472222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45985.558603472222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45985.558603472222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45985.558603472222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45985.558603472222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45985.558603472222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45985.558603472222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45985.558603472222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45985.558603472222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45985.558603472222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45985.558603472222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45985.558603472222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45985.558603472222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45985.558603472222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45985.558603472222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45985.558603472222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45985.558603472222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45985.558603472222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45985.558603472222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45985.558603472222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45985.558603472222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45985.558603472222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45985.558603472222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45985.558603472222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45985.558603472222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45985.558603472222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45985.558603472222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45985.558603472222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45985.558603472222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45985.558603472222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45985.558603472222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45985.558603472222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45985.558603472222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45985.558603472222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45985.558603472222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45985.558603472222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45985.558603472222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45985.558603472222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45985.558603472222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45985.558603472222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45985.558603472222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45985.558603472222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45985.558603472222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45985.558603472222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45985.558603472222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45985.558603472222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45985.558603472222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45985.558603472222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45985.558603472222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45985.558603472222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45985.558603472222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45985.558603472222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45985.558603472222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45985.558603472222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45985.558603472222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45985.558603472222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45985.558603472222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45985.558603472222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45985.558603472222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45985.558603472222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45985.558603472222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45985.558603472222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45985.558603472222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45985.558603472222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45985.558603472222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45985.558603472222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45985.558603472222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45985.558603472222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45985.558603472222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45985.558603472222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45985.558603472222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45985.558603472222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45985.558603472222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45985.558603472222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45985.558603472222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45985.558603472222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45985.558603472222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45985.558603472222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45985.558603472222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45985.558603472222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45985.558603472222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45985.558603472222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45985.558603472222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45985.558603472222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45985.558603472222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45985.558603472222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45985.558603472222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45985.558603472222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45985.558603472222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45985.558603472222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45985.558603472222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45985.558603472222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45985.558603472222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45985.558603472222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45985.558603472222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45985.558603472222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45985.558603472222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45985.558603472222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45985.558603472222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45985.558603472222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45985.558603472222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45985.558603472222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45985.558603472222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45985.558603472222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45985.558603472222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45985.558603472222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45985.558603472222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45985.558603472222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45985.558603472222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45985.558603472222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45985.558603472222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45985.558603472222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45985.558603472222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45985.558603472222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45985.558603472222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45985.558603472222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45985.558603472222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45985.558603472222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45985.558603472222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45985.558603472222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45985.558603472222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45985.558603472222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45985.558603472222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45985.558603472222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45985.558603472222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45985.558603472222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45985.558603472222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45985.558603472222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45985.558603472222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45985.558603472222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45985.558603472222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45985.558603472222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45985.558603472222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45985.558603472222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45985.558603472222</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E10" sqref="E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93.726543287033564</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39100</v>
      </c>
      <c r="F3" s="38">
        <v>45926.188877314817</v>
      </c>
      <c r="G3" s="108">
        <f t="shared" ref="G3" ca="1" si="0">IFERROR(NOW()-F3,"")</f>
        <v>59.369726157405239</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39100</v>
      </c>
      <c r="F4" s="110">
        <v>45948.661111111112</v>
      </c>
      <c r="G4" s="111">
        <f t="shared" ref="G4" ca="1" si="1">IFERROR(NOW()-F4,"")</f>
        <v>36.897492361109471</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4.1853048611083068</v>
      </c>
      <c r="H5" s="122">
        <v>45981.360798611109</v>
      </c>
      <c r="I5" s="109" t="str">
        <f>IFERROR(VLOOKUP(D5,DB!A:F,6,0),"")</f>
        <v>SCECO</v>
      </c>
      <c r="J5" s="109" t="str">
        <f>IFERROR(VLOOKUP(D5,DB!A:G,7,0),"")</f>
        <v>Dead</v>
      </c>
      <c r="K5" s="109" t="s">
        <v>39138</v>
      </c>
      <c r="L5" s="109" t="str">
        <f>IFERROR(VLOOKUP(D5,DB!A:I,9,0),"")</f>
        <v>Latis</v>
      </c>
    </row>
    <row r="6" spans="1:13">
      <c r="A6" s="109"/>
      <c r="B6" s="109" t="str">
        <f>IFERROR(VLOOKUP(D6,DB!A:K,11,0),"")</f>
        <v/>
      </c>
      <c r="C6" s="109"/>
      <c r="D6" s="143"/>
      <c r="E6" s="109"/>
      <c r="F6" s="109"/>
      <c r="G6" s="111">
        <f ca="1">IFERROR(NOW()-F6,"")</f>
        <v>45985.558603472222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45985.558603472222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45985.558603472222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45985.558603472222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45985.558603472222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45985.558603472222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45985.558603472222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45985.558603472222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45985.558603472222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45985.558603472222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45985.558603472222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45985.558603472222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45985.558603472222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45985.558603472222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45985.558603472222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45985.558603472222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45985.558603472222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45985.558603472222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45985.558603472222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45985.558603472222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45985.558603472222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45985.558603472222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45985.558603472222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45985.558603472222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45985.558603472222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45985.558603472222</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45985.558603472222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45985.558603472222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45985.558603472222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45985.558603472222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45985.558603472222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45985.558603472222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45985.558603472222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45985.558603472222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45985.558603472222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45985.558603472222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45985.558603472222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45985.558603472222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45985.558603472222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45985.558603472222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45985.558603472222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45985.558603472222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45985.558603472222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45985.558603472222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45985.558603472222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45985.558603472222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45985.558603472222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45985.558603472222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45985.558603472222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45985.558603472222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45985.558603472222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45985.558603472222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45985.558603472222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45985.558603472222</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topLeftCell="K1" workbookViewId="0">
      <selection activeCell="C6" sqref="C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45985.558603472222</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45985.558603472222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45985.558603472222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45985.558603472222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45985.558603472222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45985.558603472222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45985.558603472222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45985.558603472222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45985.558603472222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45985.558603472222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45985.558603472222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45985.558603472222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45985.558603472222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45985.558603472222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45985.558603472222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45985.558603472222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45985.558603472222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45985.558603472222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45985.558603472222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45985.558603472222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45985.558603472222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45985.558603472222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45985.558603472222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45985.558603472222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45985.558603472222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45985.558603472222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45985.558603472222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45985.558603472222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45985.558603472222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45985.558603472222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45985.558603472222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45985.558603472222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45985.558603472222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45985.558603472222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45985.558603472222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45985.558603472222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45985.558603472222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45985.558603472222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45985.558603472222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45985.558603472222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45985.558603472222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45985.558603472222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45985.558603472222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2025-11-24T10:25:51Z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