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03" documentId="120_S{2AC9BD13-BADA-5192-A53E-5A8FF88502F6}" xr6:coauthVersionLast="47" xr6:coauthVersionMax="47" xr10:uidLastSave="{BE794519-2964-4410-BF8C-B8460F2CD97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D6" i="3"/>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<sst xmlns="http://schemas.openxmlformats.org/spreadsheetml/2006/main" count="180286" uniqueCount="39128">
  <si>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</si>
  <si>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</si>
  <si>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</si>
  <si>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</si>
  <si>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</si>
  <si>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</si>
  <si>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</si>
  <si>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</si>
  <si>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</si>
  <si>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</si>
  <si>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</si>
  <si>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</si>
  <si>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</si>
  <si>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</si>
  <si>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</si>
  <si>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</si>
  <si>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</si>
  <si>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</si>
  <si>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</si>
  <si>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</si>
  <si>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</si>
  <si>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</si>
  <si>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</si>
  <si>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</si>
  <si>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</si>
  <si>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</si>
  <si>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</si>
  <si>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</si>
  <si>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</si>
  <si>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</si>
  <si>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</si>
  <si>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</si>
  <si>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</si>
  <si>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</si>
  <si>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</si>
  <si>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</si>
  <si>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</si>
  <si>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</si>
  <si>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</si>
  <si>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</si>
  <si>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</si>
  <si>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</si>
  <si>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</si>
  <si>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</si>
  <si>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</si>
  <si>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</si>
  <si>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</si>
  <si>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</si>
  <si>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</si>
  <si>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</si>
  <si>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</si>
  <si>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</si>
  <si>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</si>
  <si>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</si>
  <si>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</si>
  <si>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</si>
  <si>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</si>
  <si>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</si>
  <si>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</si>
  <si>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</si>
  <si>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</si>
  <si>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</si>
  <si>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</si>
  <si>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</si>
  <si>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</si>
  <si>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</si>
  <si>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</si>
  <si>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</si>
  <si>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</si>
  <si>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</si>
  <si>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</si>
  <si>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</si>
  <si>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</si>
  <si>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</si>
  <si>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</si>
  <si>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</si>
  <si>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</si>
  <si>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</si>
  <si>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</si>
  <si>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</si>
  <si>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</si>
  <si>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</si>
  <si>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</si>
  <si>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</si>
  <si>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</si>
  <si>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</si>
  <si>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</si>
  <si>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</si>
  <si>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</si>
  <si>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</si>
  <si>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</si>
  <si>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</si>
  <si>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</si>
  <si>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</si>
  <si>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</si>
  <si>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</si>
  <si>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</si>
  <si>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</si>
  <si>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</si>
  <si>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</si>
  <si>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</si>
  <si>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</si>
  <si>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</si>
  <si>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</si>
  <si>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</si>
  <si>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</si>
  <si>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</si>
  <si>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</si>
  <si>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</si>
  <si>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</si>
  <si>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</si>
  <si>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</si>
  <si>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</si>
  <si>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</si>
  <si>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</si>
  <si>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</si>
  <si>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</si>
  <si>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</si>
  <si>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</si>
  <si>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</si>
  <si>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</si>
  <si>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</si>
  <si>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</si>
  <si>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</si>
  <si>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</si>
  <si>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</si>
  <si>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</si>
  <si>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</si>
  <si>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</si>
  <si>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</si>
  <si>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</si>
  <si>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</si>
  <si>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</si>
  <si>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</si>
  <si>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</si>
  <si>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</si>
  <si>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</si>
  <si>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</si>
  <si>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</si>
  <si>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</si>
  <si>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</si>
  <si>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</si>
  <si>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</si>
  <si>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</si>
  <si>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</si>
  <si>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</si>
  <si>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</si>
  <si>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</si>
  <si>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</si>
  <si>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</si>
  <si>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</si>
  <si>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</si>
  <si>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</si>
  <si>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</si>
  <si>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</si>
  <si>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</si>
  <si>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</si>
  <si>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</si>
  <si>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</si>
  <si>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</si>
  <si>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</si>
  <si>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</si>
  <si>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</si>
  <si>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</si>
  <si>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</si>
  <si>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</si>
  <si>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</si>
  <si>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</si>
  <si>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</si>
  <si>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</si>
  <si>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</si>
  <si>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</si>
  <si>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</si>
  <si>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</si>
  <si>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</si>
  <si>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</si>
  <si>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</si>
  <si>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</si>
  <si>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</si>
  <si>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</si>
  <si>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</si>
  <si>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</si>
  <si>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</si>
  <si>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</si>
  <si>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</si>
  <si>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</si>
  <si>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</si>
  <si>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</si>
  <si>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</si>
  <si>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</si>
  <si>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</si>
  <si>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</si>
  <si>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</si>
  <si>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</si>
  <si>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</si>
  <si>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</si>
  <si>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</si>
  <si>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</si>
  <si>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</si>
  <si>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</si>
  <si>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</si>
  <si>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</si>
  <si>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</si>
  <si>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</si>
  <si>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</si>
  <si>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</si>
  <si>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</si>
  <si>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</si>
  <si>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</si>
  <si>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</si>
  <si>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</si>
  <si>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</si>
  <si>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</si>
  <si>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</si>
  <si>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</si>
  <si>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</si>
  <si>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</si>
  <si>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</si>
  <si>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</si>
  <si>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</si>
  <si>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</si>
  <si>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</si>
  <si>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</si>
  <si>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</si>
  <si>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</si>
  <si>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</si>
  <si>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</si>
  <si>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</si>
  <si>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</si>
  <si>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</si>
  <si>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</si>
  <si>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</si>
  <si>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</si>
  <si>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</si>
  <si>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</si>
  <si>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</si>
  <si>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</si>
  <si>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</si>
  <si>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</si>
  <si>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</si>
  <si>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</si>
  <si>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</si>
  <si>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</si>
  <si>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</si>
  <si>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</si>
  <si>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</si>
  <si>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</si>
  <si>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</si>
  <si>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</si>
  <si>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</si>
  <si>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</si>
  <si>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</si>
  <si>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</si>
  <si>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</si>
  <si>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</si>
  <si>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</si>
  <si>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</si>
  <si>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</si>
  <si>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</si>
  <si>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</si>
  <si>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</si>
  <si>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</si>
  <si>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</si>
  <si>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</si>
  <si>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</si>
  <si>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</si>
  <si>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</si>
  <si>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</si>
  <si>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</si>
  <si>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</si>
  <si>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</si>
  <si>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</si>
  <si>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</si>
  <si>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</si>
  <si>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</si>
  <si>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</si>
  <si>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</si>
  <si>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</si>
  <si>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</si>
  <si>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</si>
  <si>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</si>
  <si>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</si>
  <si>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</si>
  <si>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</si>
  <si>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</si>
  <si>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</si>
  <si>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</si>
  <si>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</si>
  <si>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</si>
  <si>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</si>
  <si>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</si>
  <si>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</si>
  <si>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</si>
  <si>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</si>
  <si>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</si>
  <si>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</si>
  <si>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</si>
  <si>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</si>
  <si>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</si>
  <si>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</si>
  <si>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</si>
  <si>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</si>
  <si>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</si>
  <si>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</si>
  <si>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</si>
  <si>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</si>
  <si>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</si>
  <si>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</si>
  <si>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</si>
  <si>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</si>
  <si>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</si>
  <si>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</si>
  <si>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</si>
  <si>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</si>
  <si>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</si>
  <si>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</si>
  <si>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</si>
  <si>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</si>
  <si>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</si>
  <si>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</si>
  <si>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</si>
  <si>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</si>
  <si>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</si>
  <si>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</si>
  <si>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</si>
  <si>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</si>
  <si>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</si>
  <si>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</si>
  <si>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</si>
  <si>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</si>
  <si>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</si>
  <si>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</si>
  <si>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</si>
  <si>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</si>
  <si>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</si>
  <si>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</si>
  <si>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</si>
  <si>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</si>
  <si>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</si>
  <si>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</si>
  <si>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</si>
  <si>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</si>
  <si>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</si>
  <si>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</si>
  <si>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</si>
  <si>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</si>
  <si>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</si>
  <si>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</si>
  <si>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</si>
  <si>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</si>
  <si>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</si>
  <si>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</si>
  <si>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</si>
  <si>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</si>
  <si>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</si>
  <si>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</si>
  <si>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</si>
  <si>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</si>
  <si>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</si>
  <si>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</si>
  <si>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</si>
  <si>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</si>
  <si>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</si>
  <si>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</si>
  <si>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</si>
  <si>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</si>
  <si>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</si>
  <si>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</si>
  <si>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</si>
  <si>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</si>
  <si>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</si>
  <si>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</si>
  <si>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</si>
  <si>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</si>
  <si>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</si>
  <si>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</si>
  <si>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</si>
  <si>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</si>
  <si>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</si>
  <si>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</si>
  <si>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</si>
  <si>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</si>
  <si>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</si>
  <si>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</si>
  <si>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</si>
  <si>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</si>
  <si>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</si>
  <si>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</si>
  <si>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</si>
  <si>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</si>
  <si>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</si>
  <si>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</si>
  <si>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</si>
  <si>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</si>
  <si>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</si>
  <si>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</si>
  <si>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</si>
  <si>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</si>
  <si>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</si>
  <si>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</si>
  <si>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</si>
  <si>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</si>
  <si>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</si>
  <si>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</si>
  <si>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</si>
  <si>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</si>
  <si>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</si>
  <si>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</si>
  <si>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</si>
  <si>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</si>
  <si>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</si>
  <si>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</si>
  <si>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</si>
  <si>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</si>
  <si>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</si>
  <si>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</si>
  <si>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</si>
  <si>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</si>
  <si>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</si>
  <si>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</si>
  <si>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</si>
  <si>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</si>
  <si>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</si>
  <si>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</si>
  <si>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</si>
  <si>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</si>
  <si>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</si>
  <si>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</si>
  <si>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</si>
  <si>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</si>
  <si>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</si>
  <si>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</si>
  <si>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</si>
  <si>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</si>
  <si>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</si>
  <si>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</si>
  <si>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</si>
  <si>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</si>
  <si>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</si>
  <si>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</si>
  <si>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</si>
  <si>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</si>
  <si>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</si>
  <si>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</si>
  <si>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</si>
  <si>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</si>
  <si>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</si>
  <si>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</si>
  <si>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</si>
  <si>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</si>
  <si>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</si>
  <si>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</si>
  <si>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</si>
  <si>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</si>
  <si>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</si>
  <si>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</si>
  <si>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</si>
  <si>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</si>
  <si>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</si>
  <si>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</si>
  <si>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</si>
  <si>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</si>
  <si>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</si>
  <si>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</si>
  <si>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</si>
  <si>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</si>
  <si>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</si>
  <si>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</si>
  <si>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</si>
  <si>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</si>
  <si>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</si>
  <si>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</si>
  <si>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</si>
  <si>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</si>
  <si>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</si>
  <si>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</si>
  <si>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</si>
  <si>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</si>
  <si>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</si>
  <si>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</si>
  <si>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</si>
  <si>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</si>
  <si>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</si>
  <si>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</si>
  <si>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</si>
  <si>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</si>
  <si>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</si>
  <si>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</si>
  <si>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</si>
  <si>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</si>
  <si>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</si>
  <si>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</si>
  <si>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</si>
  <si>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</si>
  <si>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</si>
  <si>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</si>
  <si>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</si>
  <si>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</si>
  <si>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</si>
  <si>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</si>
  <si>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</si>
  <si>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</si>
  <si>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</si>
  <si>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</si>
  <si>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</si>
  <si>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</si>
  <si>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</si>
  <si>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</si>
  <si>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</si>
  <si>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</si>
  <si>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</si>
  <si>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</si>
  <si>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</si>
  <si>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</si>
  <si>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</si>
  <si>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</si>
  <si>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</si>
  <si>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</si>
  <si>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</si>
  <si>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</si>
  <si>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</si>
  <si>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</si>
  <si>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</si>
  <si>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</si>
  <si>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</si>
  <si>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</si>
  <si>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</si>
  <si>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</si>
  <si>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</si>
  <si>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</si>
  <si>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</si>
  <si>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</si>
  <si>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</si>
  <si>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</si>
  <si>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</si>
  <si>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</si>
  <si>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</si>
  <si>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</si>
  <si>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</si>
  <si>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</si>
  <si>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</si>
  <si>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</si>
  <si>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</si>
  <si>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</si>
  <si>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</si>
  <si>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</si>
  <si>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</si>
  <si>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</si>
  <si>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</si>
  <si>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</si>
  <si>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</si>
  <si>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</si>
  <si>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</si>
  <si>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</si>
  <si>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</si>
  <si>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</si>
  <si>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</si>
  <si>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</si>
  <si>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</si>
  <si>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</si>
  <si>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</si>
  <si>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</si>
  <si>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</si>
  <si>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</si>
  <si>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</si>
  <si>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</si>
  <si>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</si>
  <si>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</si>
  <si>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</si>
  <si>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</si>
  <si>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</si>
  <si>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</si>
  <si>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</si>
  <si>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</si>
  <si>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</si>
  <si>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</si>
  <si>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</si>
  <si>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</si>
  <si>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</si>
  <si>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</si>
  <si>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</si>
  <si>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</si>
  <si>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</si>
  <si>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</si>
  <si>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</si>
  <si>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</si>
  <si>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</si>
  <si>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</si>
  <si>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</si>
  <si>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</si>
  <si>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</si>
  <si>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</si>
  <si>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</si>
  <si>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</si>
  <si>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</si>
  <si>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</si>
  <si>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</si>
  <si>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</si>
  <si>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</si>
  <si>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</si>
  <si>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</si>
  <si>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</si>
  <si>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</si>
  <si>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</si>
  <si>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</si>
  <si>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</si>
  <si>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</si>
  <si>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</si>
  <si>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</si>
  <si>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</si>
  <si>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</si>
  <si>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</si>
  <si>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</si>
  <si>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</si>
  <si>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</si>
  <si>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</si>
  <si>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</si>
  <si>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</si>
  <si>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</si>
  <si>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</si>
  <si>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</si>
  <si>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</si>
  <si>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</si>
  <si>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</si>
  <si>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</si>
  <si>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</si>
  <si>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</si>
  <si>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</si>
  <si>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</si>
  <si>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</si>
  <si>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</si>
  <si>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</si>
  <si>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</si>
  <si>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</si>
  <si>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</si>
  <si>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</si>
  <si>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</si>
  <si>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</si>
  <si>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</si>
  <si>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</si>
  <si>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</si>
  <si>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</si>
  <si>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</si>
  <si>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</si>
  <si>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</si>
  <si>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</si>
  <si>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</si>
  <si>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</si>
  <si>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</si>
  <si>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</si>
  <si>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</si>
  <si>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</si>
  <si>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</si>
  <si>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</si>
  <si>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</si>
  <si>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</si>
  <si>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</si>
  <si>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</si>
  <si>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</si>
  <si>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</si>
  <si>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</si>
  <si>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</si>
  <si>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</si>
  <si>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</si>
  <si>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</si>
  <si>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</si>
  <si>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</si>
  <si>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</si>
  <si>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</si>
  <si>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</si>
  <si>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</si>
  <si>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</si>
  <si>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</si>
  <si>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</si>
  <si>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</si>
  <si>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</si>
  <si>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</si>
  <si>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</si>
  <si>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</si>
  <si>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</si>
  <si>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</si>
  <si>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</si>
  <si>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</si>
  <si>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</si>
  <si>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</si>
  <si>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</si>
  <si>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</si>
  <si>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</si>
  <si>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</si>
  <si>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</si>
  <si>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</si>
  <si>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</si>
  <si>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</si>
  <si>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</si>
  <si>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</si>
  <si>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</si>
  <si>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</si>
  <si>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</si>
  <si>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</si>
  <si>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</si>
  <si>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</si>
  <si>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</si>
  <si>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</si>
  <si>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</si>
  <si>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</si>
  <si>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</si>
  <si>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</si>
  <si>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</si>
  <si>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</si>
  <si>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</si>
  <si>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</si>
  <si>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</si>
  <si>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</si>
  <si>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</si>
  <si>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</si>
  <si>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</si>
  <si>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</si>
  <si>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</si>
  <si>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</si>
  <si>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</si>
  <si>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</si>
  <si>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</si>
  <si>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</si>
  <si>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</si>
  <si>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</si>
  <si>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</si>
  <si>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</si>
  <si>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</si>
  <si>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</si>
  <si>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</si>
  <si>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</si>
  <si>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</si>
  <si>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</si>
  <si>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</si>
  <si>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</si>
  <si>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</si>
  <si>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</si>
  <si>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</si>
  <si>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</si>
  <si>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</si>
  <si>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</si>
  <si>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</si>
  <si>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</si>
  <si>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</si>
  <si>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</si>
  <si>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</si>
  <si>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</si>
  <si>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</si>
  <si>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</si>
  <si>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</si>
  <si>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</si>
  <si>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</si>
  <si>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</si>
  <si>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</si>
  <si>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</si>
  <si>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</si>
  <si>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</si>
  <si>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</si>
  <si>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</si>
  <si>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</si>
  <si>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</si>
  <si>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</si>
  <si>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</si>
  <si>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</si>
  <si>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</si>
  <si>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</si>
  <si>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</si>
  <si>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</si>
  <si>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</si>
  <si>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</si>
  <si>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</si>
  <si>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</si>
  <si>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</si>
  <si>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</si>
  <si>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</si>
  <si>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</si>
  <si>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</si>
  <si>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</si>
  <si>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</si>
  <si>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</si>
  <si>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</si>
  <si>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</si>
  <si>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</si>
  <si>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</si>
  <si>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</si>
  <si>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</si>
  <si>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</si>
  <si>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</si>
  <si>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</si>
  <si>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</si>
  <si>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</si>
  <si>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</si>
  <si>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</si>
  <si>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</si>
  <si>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</si>
  <si>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</si>
  <si>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</si>
  <si>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</si>
  <si>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</si>
  <si>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</si>
  <si>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</si>
  <si>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</si>
  <si>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</si>
  <si>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</si>
  <si>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</si>
  <si>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</si>
  <si>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</si>
  <si>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</si>
  <si>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</si>
  <si>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</si>
  <si>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</si>
  <si>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</si>
  <si>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</si>
  <si>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</si>
  <si>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</si>
  <si>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</si>
  <si>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</si>
  <si>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</si>
  <si>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</si>
  <si>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</si>
  <si>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</si>
  <si>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</si>
  <si>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</si>
  <si>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</si>
  <si>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</si>
  <si>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</si>
  <si>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</si>
  <si>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</si>
  <si>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</si>
  <si>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</si>
  <si>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</si>
  <si>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</si>
  <si>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</si>
  <si>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</si>
  <si>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</si>
  <si>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</si>
  <si>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</si>
  <si>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</si>
  <si>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</si>
  <si>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</si>
  <si>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</si>
  <si>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</si>
  <si>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</si>
  <si>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</si>
  <si>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</si>
  <si>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</si>
  <si>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</si>
  <si>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</si>
  <si>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</si>
  <si>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</si>
  <si>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</si>
  <si>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</si>
  <si>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</si>
  <si>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</si>
  <si>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</si>
  <si>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</si>
  <si>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</si>
  <si>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</si>
  <si>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</si>
  <si>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</si>
  <si>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</si>
  <si>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</si>
  <si>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</si>
  <si>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</si>
  <si>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</si>
  <si>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</si>
  <si>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</si>
  <si>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</si>
  <si>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</si>
  <si>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</si>
  <si>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</si>
  <si>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</si>
  <si>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</si>
  <si>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</si>
  <si>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</si>
  <si>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</si>
  <si>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</si>
  <si>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</si>
  <si>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</si>
  <si>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</si>
  <si>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</si>
  <si>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</si>
  <si>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</si>
  <si>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</si>
  <si>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</si>
  <si>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</si>
  <si>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</si>
  <si>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</si>
  <si>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</si>
  <si>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</si>
  <si>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</si>
  <si>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</si>
  <si>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</si>
  <si>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</si>
  <si>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</si>
  <si>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</si>
  <si>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</si>
  <si>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</si>
  <si>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</si>
  <si>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</si>
  <si>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</si>
  <si>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</si>
  <si>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</si>
  <si>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</si>
  <si>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</si>
  <si>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</si>
  <si>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</si>
  <si>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</si>
  <si>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</si>
  <si>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</si>
  <si>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</si>
  <si>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</si>
  <si>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</si>
  <si>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</si>
  <si>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</si>
  <si>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</si>
  <si>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</si>
  <si>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</si>
  <si>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</si>
  <si>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</si>
  <si>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</si>
  <si>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</si>
  <si>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</si>
  <si>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</si>
  <si>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</si>
  <si>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</si>
  <si>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</si>
  <si>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</si>
  <si>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</si>
  <si>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</si>
  <si>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</si>
  <si>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</si>
  <si>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</si>
  <si>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</si>
  <si>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</si>
  <si>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</si>
  <si>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</si>
  <si>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</si>
  <si>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</si>
  <si>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</si>
  <si>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</si>
  <si>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</si>
  <si>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</si>
  <si>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</si>
  <si>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</si>
  <si>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</si>
  <si>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</si>
  <si>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</si>
  <si>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</si>
  <si>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</si>
  <si>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</si>
  <si>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</si>
  <si>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</si>
  <si>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</si>
  <si>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</si>
  <si>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</si>
  <si>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</si>
  <si>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</si>
  <si>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</si>
  <si>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</si>
  <si>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</si>
  <si>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</si>
  <si>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</si>
  <si>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</si>
  <si>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</si>
  <si>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</si>
  <si>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</si>
  <si>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</si>
  <si>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</si>
  <si>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</si>
  <si>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</si>
  <si>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</si>
  <si>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</si>
  <si>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</si>
  <si>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</si>
  <si>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</si>
  <si>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</si>
  <si>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</si>
  <si>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</si>
  <si>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</si>
  <si>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</si>
  <si>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</si>
  <si>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</si>
  <si>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</si>
  <si>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</si>
  <si>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</si>
  <si>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</si>
  <si>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</si>
  <si>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</si>
  <si>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</si>
  <si>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</si>
  <si>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</si>
  <si>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</si>
  <si>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</si>
  <si>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</si>
  <si>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</si>
  <si>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</si>
  <si>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</si>
  <si>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</si>
  <si>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</si>
  <si>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</si>
  <si>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</si>
  <si>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</si>
  <si>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</si>
  <si>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</si>
  <si>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</si>
  <si>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</si>
  <si>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</si>
  <si>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</si>
  <si>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</si>
  <si>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</si>
  <si>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</si>
  <si>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</si>
  <si>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</si>
  <si>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</si>
  <si>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</si>
  <si>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</si>
  <si>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</si>
  <si>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</si>
  <si>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</si>
  <si>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</si>
  <si>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</si>
  <si>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</si>
  <si>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</si>
  <si>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</si>
  <si>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</si>
  <si>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</si>
  <si>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</si>
  <si>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</si>
  <si>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</si>
  <si>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</si>
  <si>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</si>
  <si>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</si>
  <si>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</si>
  <si>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</si>
  <si>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</si>
  <si>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</si>
  <si>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</si>
  <si>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</si>
  <si>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</si>
  <si>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</si>
  <si>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</si>
  <si>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</si>
  <si>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</si>
  <si>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</si>
  <si>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</si>
  <si>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</si>
  <si>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</si>
  <si>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</si>
  <si>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</si>
  <si>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</si>
  <si>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</si>
  <si>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</si>
  <si>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</si>
  <si>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</si>
  <si>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</si>
  <si>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</si>
  <si>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</si>
  <si>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</si>
  <si>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</si>
  <si>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</si>
  <si>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</si>
  <si>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</si>
  <si>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</si>
  <si>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</si>
  <si>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</si>
  <si>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</si>
  <si>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</si>
  <si>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</si>
  <si>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</si>
  <si>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</si>
  <si>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</si>
  <si>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</si>
  <si>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</si>
  <si>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</si>
  <si>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</si>
  <si>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</si>
  <si>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</si>
  <si>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</si>
  <si>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</si>
  <si>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</si>
  <si>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</si>
  <si>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</si>
  <si>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</si>
  <si>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</si>
  <si>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</si>
  <si>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</si>
  <si>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</si>
  <si>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</si>
  <si>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</si>
  <si>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</si>
  <si>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</si>
  <si>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</si>
  <si>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</si>
  <si>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</si>
  <si>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</si>
  <si>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</si>
  <si>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</si>
  <si>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</si>
  <si>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</si>
  <si>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</si>
  <si>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</si>
  <si>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</si>
  <si>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</si>
  <si>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</si>
  <si>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</si>
  <si>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</si>
  <si>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</si>
  <si>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</si>
  <si>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</si>
  <si>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</si>
  <si>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</si>
  <si>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</si>
  <si>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</si>
  <si>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</si>
  <si>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</si>
  <si>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</si>
  <si>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</si>
  <si>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</si>
  <si>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</si>
  <si>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</si>
  <si>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</si>
  <si>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</si>
  <si>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</si>
  <si>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</si>
  <si>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</si>
  <si>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</si>
  <si>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</si>
  <si>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</si>
  <si>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</si>
  <si>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</si>
  <si>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</si>
  <si>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</si>
  <si>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</si>
  <si>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</si>
  <si>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</si>
  <si>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</si>
  <si>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</si>
  <si>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</si>
  <si>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</si>
  <si>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</si>
  <si>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</si>
  <si>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</si>
  <si>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</si>
  <si>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</si>
  <si>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</si>
  <si>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</si>
  <si>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</si>
  <si>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</si>
  <si>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</si>
  <si>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</si>
  <si>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</si>
  <si>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</si>
  <si>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</si>
  <si>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</si>
  <si>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</si>
  <si>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</si>
  <si>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</si>
  <si>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</si>
  <si>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</si>
  <si>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</si>
  <si>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</si>
  <si>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</si>
  <si>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</si>
  <si>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</si>
  <si>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</si>
  <si>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</si>
  <si>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</si>
  <si>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</si>
  <si>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</si>
  <si>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</si>
  <si>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</si>
  <si>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</si>
  <si>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</si>
  <si>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</si>
  <si>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</si>
  <si>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</si>
  <si>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</si>
  <si>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</si>
  <si>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</si>
  <si>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</si>
  <si>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</si>
  <si>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</si>
  <si>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</si>
  <si>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</si>
  <si>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</si>
  <si>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</si>
  <si>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</si>
  <si>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</si>
  <si>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</si>
  <si>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</si>
  <si>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</si>
  <si>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</si>
  <si>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</si>
  <si>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</si>
  <si>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</si>
  <si>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</si>
  <si>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</si>
  <si>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</si>
  <si>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</si>
  <si>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</si>
  <si>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</si>
  <si>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</si>
  <si>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</si>
  <si>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</si>
  <si>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</si>
  <si>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</si>
  <si>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</si>
  <si>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</si>
  <si>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</si>
  <si>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</si>
  <si>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</si>
  <si>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</si>
  <si>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</si>
  <si>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</si>
  <si>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</si>
  <si>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</si>
  <si>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</si>
  <si>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</si>
  <si>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</si>
  <si>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</si>
  <si>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</si>
  <si>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</si>
  <si>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</si>
  <si>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</si>
  <si>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</si>
  <si>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</si>
  <si>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</si>
  <si>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</si>
  <si>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</si>
  <si>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</si>
  <si>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</si>
  <si>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</si>
  <si>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</si>
  <si>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</si>
  <si>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</si>
  <si>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</si>
  <si>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</si>
  <si>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</si>
  <si>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</si>
  <si>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</si>
  <si>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</si>
  <si>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</si>
  <si>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</si>
  <si>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</si>
  <si>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</si>
  <si>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</si>
  <si>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</si>
  <si>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</si>
  <si>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</si>
  <si>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</si>
  <si>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</si>
  <si>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</si>
  <si>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</si>
  <si>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</si>
  <si>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</si>
  <si>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</si>
  <si>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</si>
  <si>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</si>
  <si>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</si>
  <si>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</si>
  <si>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</si>
  <si>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</si>
  <si>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</si>
  <si>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</si>
  <si>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</si>
  <si>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</si>
  <si>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</si>
  <si>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</si>
  <si>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</si>
  <si>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</si>
  <si>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</si>
  <si>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</si>
  <si>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</si>
  <si>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</si>
  <si>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</si>
  <si>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</si>
  <si>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</si>
  <si>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</si>
  <si>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</si>
  <si>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</si>
  <si>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</si>
  <si>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</si>
  <si>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</si>
  <si>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</si>
  <si>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</si>
  <si>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</si>
  <si>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</si>
  <si>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</si>
  <si>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</si>
  <si>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</si>
  <si>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</si>
  <si>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</si>
  <si>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</si>
  <si>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</si>
  <si>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</si>
  <si>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</si>
  <si>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</si>
  <si>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</si>
  <si>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</si>
  <si>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</si>
  <si>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</si>
  <si>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</si>
  <si>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</si>
  <si>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</si>
  <si>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</si>
  <si>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</si>
  <si>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</si>
  <si>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</si>
  <si>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</si>
  <si>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</si>
  <si>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</si>
  <si>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</si>
  <si>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</si>
  <si>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</si>
  <si>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</si>
  <si>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</si>
  <si>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</si>
  <si>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</si>
  <si>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</si>
  <si>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</si>
  <si>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</si>
  <si>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</si>
  <si>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</si>
  <si>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</si>
  <si>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</si>
  <si>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</si>
  <si>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</si>
  <si>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</si>
  <si>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</si>
  <si>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</si>
  <si>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</si>
  <si>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</si>
  <si>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</si>
  <si>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</si>
  <si>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</si>
  <si>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</si>
  <si>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</si>
  <si>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</si>
  <si>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</si>
  <si>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</si>
  <si>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</si>
  <si>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</si>
  <si>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</si>
  <si>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</si>
  <si>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</si>
  <si>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</si>
  <si>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</si>
  <si>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</si>
  <si>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</si>
  <si>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</si>
  <si>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</si>
  <si>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</si>
  <si>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</si>
  <si>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</si>
  <si>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</si>
  <si>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</si>
  <si>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</si>
  <si>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</si>
  <si>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</si>
  <si>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</si>
  <si>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</si>
  <si>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</si>
  <si>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</si>
  <si>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</si>
  <si>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</si>
  <si>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</si>
  <si>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</si>
  <si>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</si>
  <si>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</si>
  <si>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</si>
  <si>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</si>
  <si>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</si>
  <si>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</si>
  <si>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</si>
  <si>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</si>
  <si>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</si>
  <si>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</si>
  <si>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</si>
  <si>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</si>
  <si>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</si>
  <si>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</si>
  <si>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</si>
  <si>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</si>
  <si>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</si>
  <si>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</si>
  <si>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</si>
  <si>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</si>
  <si>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</si>
  <si>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</si>
  <si>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</si>
  <si>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</si>
  <si>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</si>
  <si>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</si>
  <si>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</si>
  <si>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</si>
  <si>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</si>
  <si>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</si>
  <si>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</si>
  <si>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</si>
  <si>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</si>
  <si>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</si>
  <si>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</si>
  <si>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</si>
  <si>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</si>
  <si>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</si>
  <si>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</si>
  <si>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</si>
  <si>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</si>
  <si>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</si>
  <si>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</si>
  <si>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</si>
  <si>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</si>
  <si>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</si>
  <si>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</si>
  <si>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</si>
  <si>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</si>
  <si>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</si>
  <si>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</si>
  <si>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</si>
  <si>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</si>
  <si>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</si>
  <si>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</si>
  <si>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</si>
  <si>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</si>
  <si>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</si>
  <si>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</si>
  <si>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</si>
  <si>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</si>
  <si>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</si>
  <si>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</si>
  <si>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</si>
  <si>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</si>
  <si>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</si>
  <si>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</si>
  <si>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</si>
  <si>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</si>
  <si>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</si>
  <si>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</si>
  <si>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</si>
  <si>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</si>
  <si>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</si>
  <si>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</si>
  <si>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</si>
  <si>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</si>
  <si>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</si>
  <si>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</si>
  <si>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</si>
  <si>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</si>
  <si>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</si>
  <si>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</si>
  <si>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</si>
  <si>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</si>
  <si>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</si>
  <si>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</si>
  <si>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</si>
  <si>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</si>
  <si>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</si>
  <si>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</si>
  <si>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</si>
  <si>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</si>
  <si>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</si>
  <si>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</si>
  <si>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</si>
  <si>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</si>
  <si>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</si>
  <si>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</si>
  <si>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</si>
  <si>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</si>
  <si>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</si>
  <si>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</si>
  <si>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</si>
  <si>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</si>
  <si>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</si>
  <si>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</si>
  <si>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</si>
  <si>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</si>
  <si>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</si>
  <si>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</si>
  <si>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</si>
  <si>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</si>
  <si>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</si>
  <si>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</si>
  <si>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</si>
  <si>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</si>
  <si>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</si>
  <si>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</si>
  <si>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</si>
  <si>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</si>
  <si>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</si>
  <si>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</si>
  <si>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</si>
  <si>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</si>
  <si>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</si>
  <si>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</si>
  <si>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</si>
  <si>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</si>
  <si>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</si>
  <si>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</si>
  <si>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</si>
  <si>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</si>
  <si>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</si>
  <si>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</si>
  <si>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</si>
  <si>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</si>
  <si>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</si>
  <si>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</si>
  <si>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</si>
  <si>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</si>
  <si>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</si>
  <si>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</si>
  <si>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</si>
  <si>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</si>
  <si>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</si>
  <si>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</si>
  <si>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</si>
  <si>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</si>
  <si>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</si>
  <si>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</si>
  <si>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</si>
  <si>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</si>
  <si>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</si>
  <si>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</si>
  <si>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</si>
  <si>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</si>
  <si>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</si>
  <si>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</si>
  <si>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</si>
  <si>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</si>
  <si>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</si>
  <si>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</si>
  <si>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</si>
  <si>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</si>
  <si>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</si>
  <si>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</si>
  <si>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</si>
  <si>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</si>
  <si>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</si>
  <si>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</si>
  <si>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</si>
  <si>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</si>
  <si>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</si>
  <si>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</si>
  <si>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</si>
  <si>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</si>
  <si>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</si>
  <si>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</si>
  <si>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</si>
  <si>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</si>
  <si>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</si>
  <si>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</si>
  <si>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</si>
  <si>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</si>
  <si>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</si>
  <si>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</si>
  <si>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</si>
  <si>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</si>
  <si>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</si>
  <si>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</si>
  <si>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</si>
  <si>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</si>
  <si>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</si>
  <si>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</si>
  <si>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</si>
  <si>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</si>
  <si>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</si>
  <si>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</si>
  <si>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</si>
  <si>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</si>
  <si>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</si>
  <si>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</si>
  <si>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</si>
  <si>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</si>
  <si>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</si>
  <si>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</si>
  <si>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</si>
  <si>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</si>
  <si>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</si>
  <si>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</si>
  <si>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</si>
  <si>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</si>
  <si>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</si>
  <si>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</si>
  <si>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</si>
  <si>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</si>
  <si>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</si>
  <si>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</si>
  <si>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</si>
  <si>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</si>
  <si>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</si>
  <si>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</si>
  <si>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</si>
  <si>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</si>
  <si>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</si>
  <si>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</si>
  <si>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</si>
  <si>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</si>
  <si>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</si>
  <si>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</si>
  <si>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</si>
  <si>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</si>
  <si>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</si>
  <si>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</si>
  <si>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</si>
  <si>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</si>
  <si>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</si>
  <si>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</si>
  <si>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</si>
  <si>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</si>
  <si>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</si>
  <si>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</si>
  <si>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</si>
  <si>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</si>
  <si>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</si>
  <si>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</si>
  <si>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</si>
  <si>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</si>
  <si>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</si>
  <si>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</si>
  <si>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</si>
  <si>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</si>
  <si>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</si>
  <si>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</si>
  <si>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</si>
  <si>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</si>
  <si>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</si>
  <si>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</si>
  <si>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</si>
  <si>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</si>
  <si>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</si>
  <si>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</si>
  <si>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</si>
  <si>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</si>
  <si>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</si>
  <si>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</si>
  <si>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</si>
  <si>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</si>
  <si>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</si>
  <si>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</si>
  <si>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</si>
  <si>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</si>
  <si>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</si>
  <si>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</si>
  <si>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</si>
  <si>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</si>
  <si>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</si>
  <si>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</si>
  <si>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</si>
  <si>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</si>
  <si>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</si>
  <si>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</si>
  <si>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</si>
  <si>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</si>
  <si>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</si>
  <si>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</si>
  <si>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</si>
  <si>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</si>
  <si>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</si>
  <si>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</si>
  <si>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</si>
  <si>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</si>
  <si>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</si>
  <si>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</si>
  <si>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</si>
  <si>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</si>
  <si>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</si>
  <si>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</si>
  <si>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</si>
  <si>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</si>
  <si>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</si>
  <si>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</si>
  <si>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</si>
  <si>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</si>
  <si>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</si>
  <si>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</si>
  <si>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</si>
  <si>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</si>
  <si>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</si>
  <si>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</si>
  <si>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</si>
  <si>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</si>
  <si>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</si>
  <si>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</si>
  <si>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</si>
  <si>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</si>
  <si>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</si>
  <si>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</si>
  <si>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</si>
  <si>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</si>
  <si>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</si>
  <si>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</si>
  <si>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</si>
  <si>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</si>
  <si>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</si>
  <si>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</si>
  <si>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</si>
  <si>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</si>
  <si>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</si>
  <si>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</si>
  <si>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</si>
  <si>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</si>
  <si>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</si>
  <si>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</si>
  <si>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</si>
  <si>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</si>
  <si>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</si>
  <si>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</si>
  <si>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</si>
  <si>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</si>
  <si>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</si>
  <si>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</si>
  <si>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</si>
  <si>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</si>
  <si>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</si>
  <si>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</si>
  <si>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</si>
  <si>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</si>
  <si>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</si>
  <si>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</si>
  <si>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</si>
  <si>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</si>
  <si>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</si>
  <si>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</si>
  <si>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</si>
  <si>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</si>
  <si>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</si>
  <si>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</si>
  <si>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</si>
  <si>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</si>
  <si>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</si>
  <si>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</si>
  <si>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</si>
  <si>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</si>
  <si>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</si>
  <si>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</si>
  <si>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</si>
  <si>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</si>
  <si>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</si>
  <si>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</si>
  <si>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</si>
  <si>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</si>
  <si>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</si>
  <si>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</si>
  <si>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</si>
  <si>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</si>
  <si>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</si>
  <si>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</si>
  <si>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</si>
  <si>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</si>
  <si>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</si>
  <si>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</si>
  <si>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</si>
  <si>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</si>
  <si>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</si>
  <si>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</si>
  <si>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</si>
  <si>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</si>
  <si>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</si>
  <si>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</si>
  <si>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</si>
  <si>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</si>
  <si>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</si>
  <si>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</si>
  <si>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</si>
  <si>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</si>
  <si>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</si>
  <si>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</si>
  <si>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</si>
  <si>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</si>
  <si>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</si>
  <si>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</si>
  <si>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</si>
  <si>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</si>
  <si>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</si>
  <si>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</si>
  <si>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</si>
  <si>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</si>
  <si>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</si>
  <si>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</si>
  <si>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</si>
  <si>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</si>
  <si>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</si>
  <si>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</si>
  <si>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</si>
  <si>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</si>
  <si>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</si>
  <si>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</si>
  <si>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</si>
  <si>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</si>
  <si>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</si>
  <si>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</si>
  <si>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</si>
  <si>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</si>
  <si>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</si>
  <si>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</si>
  <si>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</si>
  <si>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</si>
  <si>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</si>
  <si>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</si>
  <si>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</si>
  <si>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</si>
  <si>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</si>
  <si>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</si>
  <si>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</si>
  <si>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</si>
  <si>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</si>
  <si>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</si>
  <si>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</si>
  <si>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</si>
  <si>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</si>
  <si>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</si>
  <si>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</si>
  <si>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</si>
  <si>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</si>
  <si>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</si>
  <si>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</si>
  <si>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</si>
  <si>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</si>
  <si>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</si>
  <si>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</si>
  <si>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</si>
  <si>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</si>
  <si>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</si>
  <si>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</si>
  <si>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</si>
  <si>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</si>
  <si>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</si>
  <si>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</si>
  <si>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</si>
  <si>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</si>
  <si>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</si>
  <si>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</si>
  <si>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</si>
  <si>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</si>
  <si>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</si>
  <si>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</si>
  <si>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</si>
  <si>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</si>
  <si>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</si>
  <si>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</si>
  <si>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</si>
  <si>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</si>
  <si>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</si>
  <si>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</si>
  <si>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</si>
  <si>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</si>
  <si>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</si>
  <si>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</si>
  <si>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</si>
  <si>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</si>
  <si>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</si>
  <si>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</si>
  <si>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</si>
  <si>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</si>
  <si>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</si>
  <si>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</si>
  <si>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</si>
  <si>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</si>
  <si>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</si>
  <si>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</si>
  <si>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</si>
  <si>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</si>
  <si>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</si>
  <si>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</si>
  <si>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</si>
  <si>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</si>
  <si>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</si>
  <si>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</si>
  <si>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</si>
  <si>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</si>
  <si>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</si>
  <si>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</si>
  <si>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</si>
  <si>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</si>
  <si>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</si>
  <si>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</si>
  <si>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</si>
  <si>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</si>
  <si>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</si>
  <si>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</si>
  <si>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</si>
  <si>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</si>
  <si>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</si>
  <si>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</si>
  <si>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</si>
  <si>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</si>
  <si>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</si>
  <si>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</si>
  <si>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</si>
  <si>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</si>
  <si>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</si>
  <si>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</si>
  <si>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</si>
  <si>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</si>
  <si>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</si>
  <si>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</si>
  <si>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</si>
  <si>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</si>
  <si>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</si>
  <si>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</si>
  <si>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</si>
  <si>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</si>
  <si>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</si>
  <si>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</si>
  <si>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</si>
  <si>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</si>
  <si>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</si>
  <si>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</si>
  <si>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</si>
  <si>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</si>
  <si>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</si>
  <si>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</si>
  <si>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</si>
  <si>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</si>
  <si>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</si>
  <si>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</si>
  <si>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</si>
  <si>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</si>
  <si>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</si>
  <si>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</si>
  <si>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</si>
  <si>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</si>
  <si>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</si>
  <si>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</si>
  <si>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</si>
  <si>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</si>
  <si>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</si>
  <si>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</si>
  <si>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</si>
  <si>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</si>
  <si>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</si>
  <si>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</si>
  <si>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</si>
  <si>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</si>
  <si>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</si>
  <si>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</si>
  <si>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</si>
  <si>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</si>
  <si>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</si>
  <si>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</si>
  <si>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</si>
  <si>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</si>
  <si>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</si>
  <si>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</si>
  <si>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</si>
  <si>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</si>
  <si>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</si>
  <si>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</si>
  <si>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</si>
  <si>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</si>
  <si>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</si>
  <si>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</si>
  <si>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</si>
  <si>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</si>
  <si>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</si>
  <si>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</si>
  <si>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</si>
  <si>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</si>
  <si>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</si>
  <si>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</si>
  <si>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</si>
  <si>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</si>
  <si>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</si>
  <si>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</si>
  <si>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</si>
  <si>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</si>
  <si>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</si>
  <si>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</si>
  <si>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</si>
  <si>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</si>
  <si>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</si>
  <si>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</si>
  <si>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</si>
  <si>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</si>
  <si>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</si>
  <si>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</si>
  <si>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</si>
  <si>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</si>
  <si>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</si>
  <si>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</si>
  <si>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</si>
  <si>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</si>
  <si>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</si>
  <si>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</si>
  <si>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</si>
  <si>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</si>
  <si>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</si>
  <si>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</si>
  <si>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</si>
  <si>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</si>
  <si>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</si>
  <si>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</si>
  <si>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</si>
  <si>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</si>
  <si>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</si>
  <si>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</si>
  <si>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</si>
  <si>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</si>
  <si>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</si>
  <si>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</si>
  <si>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</si>
  <si>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</si>
  <si>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</si>
  <si>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</si>
  <si>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</si>
  <si>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</si>
  <si>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</si>
  <si>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</si>
  <si>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</si>
  <si>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</si>
  <si>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</si>
  <si>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</si>
  <si>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</si>
  <si>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</si>
  <si>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</si>
  <si>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</si>
  <si>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</si>
  <si>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</si>
  <si>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</si>
  <si>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</si>
  <si>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</si>
  <si>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</si>
  <si>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</si>
  <si>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</si>
  <si>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</si>
  <si>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</si>
  <si>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</si>
  <si>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</si>
  <si>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</si>
  <si>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</si>
  <si>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</si>
  <si>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</si>
  <si>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</si>
  <si>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</si>
  <si>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</si>
  <si>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</si>
  <si>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</si>
  <si>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</si>
  <si>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</si>
  <si>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</si>
  <si>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</si>
  <si>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</si>
  <si>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</si>
  <si>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</si>
  <si>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</si>
  <si>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</si>
  <si>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</si>
  <si>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</si>
  <si>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</si>
  <si>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</si>
  <si>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</si>
  <si>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</si>
  <si>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</si>
  <si>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</si>
  <si>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</si>
  <si>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</si>
  <si>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</si>
  <si>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</si>
  <si>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</si>
  <si>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</si>
  <si>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</si>
  <si>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</si>
  <si>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</si>
  <si>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</si>
  <si>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</si>
  <si>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</si>
  <si>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</si>
  <si>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</si>
  <si>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</si>
  <si>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</si>
  <si>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</si>
  <si>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</si>
  <si>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</si>
  <si>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</si>
  <si>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</si>
  <si>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</si>
  <si>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</si>
  <si>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</si>
  <si>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</si>
  <si>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</si>
  <si>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</si>
  <si>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</si>
  <si>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</si>
  <si>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</si>
  <si>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</si>
  <si>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</si>
  <si>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</si>
  <si>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</si>
  <si>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</si>
  <si>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</si>
  <si>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</si>
  <si>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</si>
  <si>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</si>
  <si>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</si>
  <si>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</si>
  <si>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</si>
  <si>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</si>
  <si>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</si>
  <si>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</si>
  <si>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</si>
  <si>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</si>
  <si>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</si>
  <si>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</si>
  <si>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</si>
  <si>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</si>
  <si>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</si>
  <si>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</si>
  <si>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</si>
  <si>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</si>
  <si>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</si>
  <si>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</si>
  <si>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</si>
  <si>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</si>
  <si>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</si>
  <si>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</si>
  <si>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</si>
  <si>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</si>
  <si>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</si>
  <si>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</si>
  <si>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</si>
  <si>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</si>
  <si>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</si>
  <si>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</si>
  <si>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</si>
  <si>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</si>
  <si>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</si>
  <si>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</si>
  <si>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</si>
  <si>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</si>
  <si>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</si>
  <si>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</si>
  <si>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</si>
  <si>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</si>
  <si>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</si>
  <si>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</si>
  <si>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</si>
  <si>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</si>
  <si>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</si>
  <si>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</si>
  <si>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</si>
  <si>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</si>
  <si>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</si>
  <si>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</si>
  <si>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</si>
  <si>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</si>
  <si>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</si>
  <si>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</si>
  <si>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</si>
  <si>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</si>
  <si>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</si>
  <si>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</si>
  <si>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</si>
  <si>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</si>
  <si>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</si>
  <si>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</si>
  <si>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</si>
  <si>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</si>
  <si>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</si>
  <si>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</si>
  <si>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</si>
  <si>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</si>
  <si>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</si>
  <si>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</si>
  <si>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</si>
  <si>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</si>
  <si>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</si>
  <si>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</si>
  <si>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</si>
  <si>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</si>
  <si>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</si>
  <si>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</si>
  <si>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</si>
  <si>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</si>
  <si>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</si>
  <si>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</si>
  <si>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</si>
  <si>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</si>
  <si>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</si>
  <si>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</si>
  <si>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</si>
  <si>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</si>
  <si>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</si>
  <si>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</si>
  <si>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</si>
  <si>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</si>
  <si>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</si>
  <si>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</si>
  <si>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</si>
  <si>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</si>
  <si>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</si>
  <si>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</si>
  <si>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</si>
  <si>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</si>
  <si>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</si>
  <si>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</si>
  <si>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</si>
  <si>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</si>
  <si>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</si>
  <si>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</si>
  <si>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</si>
  <si>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</si>
  <si>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</si>
  <si>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</si>
  <si>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</si>
  <si>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</si>
  <si>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</si>
  <si>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</si>
  <si>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</si>
  <si>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</si>
  <si>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</si>
  <si>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</si>
  <si>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</si>
  <si>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</si>
  <si>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</si>
  <si>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</si>
  <si>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</si>
  <si>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</si>
  <si>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</si>
  <si>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</si>
  <si>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</si>
  <si>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</si>
  <si>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</si>
  <si>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</si>
  <si>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</si>
  <si>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</si>
  <si>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</si>
  <si>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</si>
  <si>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</si>
  <si>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</si>
  <si>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</si>
  <si>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</si>
  <si>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</si>
  <si>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</si>
  <si>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</si>
  <si>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</si>
  <si>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</si>
  <si>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</si>
  <si>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</si>
  <si>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</si>
  <si>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</si>
  <si>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</si>
  <si>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</si>
  <si>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</si>
  <si>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</si>
  <si>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</si>
  <si>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</si>
  <si>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</si>
  <si>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</si>
  <si>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</si>
  <si>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</si>
  <si>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</si>
  <si>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</si>
  <si>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</si>
  <si>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</si>
  <si>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</si>
  <si>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</si>
  <si>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</si>
  <si>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</si>
  <si>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</si>
  <si>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</si>
  <si>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</si>
  <si>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</si>
  <si>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</si>
  <si>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</si>
  <si>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</si>
  <si>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</si>
  <si>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</si>
  <si>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</si>
  <si>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</si>
  <si>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</si>
  <si>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</si>
  <si>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</si>
  <si>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</si>
  <si>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</si>
  <si>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</si>
  <si>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</si>
  <si>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</si>
  <si>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</si>
  <si>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</si>
  <si>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</si>
  <si>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</si>
  <si>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</si>
  <si>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</si>
  <si>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</si>
  <si>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</si>
  <si>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</si>
  <si>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</si>
  <si>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</si>
  <si>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</si>
  <si>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</si>
  <si>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</si>
  <si>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</si>
  <si>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</si>
  <si>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</si>
  <si>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</si>
  <si>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</si>
  <si>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</si>
  <si>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</si>
  <si>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</si>
  <si>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</si>
  <si>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</si>
  <si>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</si>
  <si>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</si>
  <si>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</si>
  <si>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</si>
  <si>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</si>
  <si>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</si>
  <si>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</si>
  <si>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</si>
  <si>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</si>
  <si>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</si>
  <si>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</si>
  <si>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</si>
  <si>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</si>
  <si>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</si>
  <si>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</si>
  <si>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</si>
  <si>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</si>
  <si>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</si>
  <si>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</si>
  <si>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</si>
  <si>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</si>
  <si>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</si>
  <si>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</si>
  <si>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</si>
  <si>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</si>
  <si>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</si>
  <si>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</si>
  <si>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</si>
  <si>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</si>
  <si>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</si>
  <si>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</si>
  <si>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</si>
  <si>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</si>
  <si>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</si>
  <si>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</si>
  <si>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</si>
  <si>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</si>
  <si>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</si>
  <si>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</si>
  <si>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</si>
  <si>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</si>
  <si>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</si>
  <si>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</si>
  <si>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</si>
  <si>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</si>
  <si>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</si>
  <si>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</si>
  <si>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</si>
  <si>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</si>
  <si>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</si>
  <si>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</si>
  <si>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</si>
  <si>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</si>
  <si>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</si>
  <si>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</si>
  <si>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</si>
  <si>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</si>
  <si>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</si>
  <si>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</si>
  <si>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</si>
  <si>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</si>
  <si>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</si>
  <si>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</si>
  <si>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</si>
  <si>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</si>
  <si>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</si>
  <si>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</si>
  <si>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</si>
  <si>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</si>
  <si>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</si>
  <si>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</si>
  <si>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</si>
  <si>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</si>
  <si>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</si>
  <si>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</si>
  <si>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</si>
  <si>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</si>
  <si>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</si>
  <si>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</si>
  <si>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</si>
  <si>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</si>
  <si>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</si>
  <si>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</si>
  <si>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</si>
  <si>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</si>
  <si>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</si>
  <si>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</si>
  <si>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</si>
  <si>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</si>
  <si>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</si>
  <si>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</si>
  <si>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</si>
  <si>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</si>
  <si>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</si>
  <si>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</si>
  <si>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</si>
  <si>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</si>
  <si>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</si>
  <si>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</si>
  <si>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</si>
  <si>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</si>
  <si>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</si>
  <si>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</si>
  <si>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</si>
  <si>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</si>
  <si>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</si>
  <si>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</si>
  <si>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</si>
  <si>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</si>
  <si>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</si>
  <si>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</si>
  <si>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</si>
  <si>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</si>
  <si>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</si>
  <si>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</si>
  <si>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</si>
  <si>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</si>
  <si>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</si>
  <si>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</si>
  <si>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</si>
  <si>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</si>
  <si>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</si>
  <si>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</si>
  <si>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</si>
  <si>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</si>
  <si>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</si>
  <si>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</si>
  <si>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</si>
  <si>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</si>
  <si>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</si>
  <si>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</si>
  <si>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</si>
  <si>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</si>
  <si>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</si>
  <si>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</si>
  <si>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</si>
  <si>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</si>
  <si>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</si>
  <si>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</si>
  <si>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</si>
  <si>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</si>
  <si>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</si>
  <si>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</si>
  <si>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</si>
  <si>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</si>
  <si>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</si>
  <si>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</si>
  <si>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</si>
  <si>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</si>
  <si>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</si>
  <si>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</si>
  <si>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</si>
  <si>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</si>
  <si>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</si>
  <si>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</si>
  <si>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</si>
  <si>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</si>
  <si>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</si>
  <si>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</si>
  <si>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</si>
  <si>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</si>
  <si>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</si>
  <si>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</si>
  <si>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</si>
  <si>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</si>
  <si>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</si>
  <si>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</si>
  <si>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</si>
  <si>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</si>
  <si>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</si>
  <si>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</si>
  <si>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</si>
  <si>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</si>
  <si>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</si>
  <si>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</si>
  <si>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</si>
  <si>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</si>
  <si>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</si>
  <si>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</si>
  <si>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</si>
  <si>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</si>
  <si>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</si>
  <si>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</si>
  <si>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</si>
  <si>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</si>
  <si>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</si>
  <si>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</si>
  <si>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</si>
  <si>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</si>
  <si>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</si>
  <si>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</si>
  <si>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</si>
  <si>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</si>
  <si>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</si>
  <si>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</si>
  <si>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</si>
  <si>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</si>
  <si>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</si>
  <si>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</si>
  <si>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</si>
  <si>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</si>
  <si>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</si>
  <si>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</si>
  <si>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</si>
  <si>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</si>
  <si>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</si>
  <si>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</si>
  <si>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</si>
  <si>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</si>
  <si>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</si>
  <si>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</si>
  <si>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</si>
  <si>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</si>
  <si>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</si>
  <si>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</si>
  <si>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</si>
  <si>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</si>
  <si>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</si>
  <si>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</si>
  <si>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</si>
  <si>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</si>
  <si>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</si>
  <si>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</si>
  <si>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</si>
  <si>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</si>
  <si>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</si>
  <si>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</si>
  <si>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</si>
  <si>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</si>
  <si>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</si>
  <si>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</si>
  <si>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</si>
  <si>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</si>
  <si>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</si>
  <si>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</si>
  <si>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</si>
  <si>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</si>
  <si>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</si>
  <si>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</si>
  <si>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</si>
  <si>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</si>
  <si>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</si>
  <si>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</si>
  <si>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</si>
  <si>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</si>
  <si>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</si>
  <si>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</si>
  <si>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</si>
  <si>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</si>
  <si>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</si>
  <si>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</si>
  <si>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</si>
  <si>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</si>
  <si>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</si>
  <si>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</si>
  <si>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</si>
  <si>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</si>
  <si>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</si>
  <si>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</si>
  <si>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</si>
  <si>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</si>
  <si>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</si>
  <si>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</si>
  <si>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</si>
  <si>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</si>
  <si>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</si>
  <si>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</si>
  <si>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</si>
  <si>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</si>
  <si>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</si>
  <si>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</si>
  <si>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</si>
  <si>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</si>
  <si>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</si>
  <si>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</si>
  <si>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</si>
  <si>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</si>
  <si>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</si>
  <si>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</si>
  <si>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</si>
  <si>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</si>
  <si>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</si>
  <si>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</si>
  <si>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</si>
  <si>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</si>
  <si>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</si>
  <si>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</si>
  <si>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</si>
  <si>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</si>
  <si>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</si>
  <si>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</si>
  <si>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</si>
  <si>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</si>
  <si>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</si>
  <si>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</si>
  <si>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</si>
  <si>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</si>
  <si>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</si>
  <si>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</si>
  <si>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</si>
  <si>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</si>
  <si>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</si>
  <si>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</si>
  <si>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</si>
  <si>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</si>
  <si>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</si>
  <si>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</si>
  <si>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</si>
  <si>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</si>
  <si>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</si>
  <si>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</si>
  <si>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</si>
  <si>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</si>
  <si>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</si>
  <si>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</si>
  <si>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</si>
  <si>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</si>
  <si>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</si>
  <si>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</si>
  <si>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</si>
  <si>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</si>
  <si>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</si>
  <si>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</si>
  <si>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</si>
  <si>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</si>
  <si>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</si>
  <si>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</si>
  <si>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</si>
  <si>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</si>
  <si>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</si>
  <si>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</si>
  <si>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</si>
  <si>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</si>
  <si>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</si>
  <si>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</si>
  <si>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</si>
  <si>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</si>
  <si>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</si>
  <si>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</si>
  <si>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</si>
  <si>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</si>
  <si>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</si>
  <si>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</si>
  <si>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</si>
  <si>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</si>
  <si>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</si>
  <si>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</si>
  <si>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</si>
  <si>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</si>
  <si>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</si>
  <si>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</si>
  <si>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</si>
  <si>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</si>
  <si>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</si>
  <si>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</si>
  <si>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</si>
  <si>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</si>
  <si>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</si>
  <si>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</si>
  <si>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</si>
  <si>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</si>
  <si>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</si>
  <si>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</si>
  <si>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</si>
  <si>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</si>
  <si>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</si>
  <si>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</si>
  <si>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</si>
  <si>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</si>
  <si>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</si>
  <si>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</si>
  <si>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</si>
  <si>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</si>
  <si>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</si>
  <si>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</si>
  <si>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</si>
  <si>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</si>
  <si>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</si>
  <si>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</si>
  <si>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</si>
  <si>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</si>
  <si>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</si>
  <si>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</si>
  <si>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</si>
  <si>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</si>
  <si>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</si>
  <si>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</si>
  <si>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</si>
  <si>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</si>
  <si>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</si>
  <si>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</si>
  <si>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</si>
  <si>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</si>
  <si>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</si>
  <si>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</si>
  <si>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</si>
  <si>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</si>
  <si>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</si>
  <si>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</si>
  <si>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</si>
  <si>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</si>
  <si>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</si>
  <si>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</si>
  <si>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</si>
  <si>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</si>
  <si>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</si>
  <si>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</si>
  <si>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</si>
  <si>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</si>
  <si>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</si>
  <si>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</si>
  <si>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</si>
  <si>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</si>
  <si>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</si>
  <si>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</si>
  <si>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</si>
  <si>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</si>
  <si>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</si>
  <si>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</si>
  <si>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</si>
  <si>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</si>
  <si>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</si>
  <si>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</si>
  <si>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</si>
  <si>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</si>
  <si>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</si>
  <si>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</si>
  <si>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</si>
  <si>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</si>
  <si>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</si>
  <si>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</si>
  <si>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</si>
  <si>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</si>
  <si>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</si>
  <si>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</si>
  <si>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</si>
  <si>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</si>
  <si>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</si>
  <si>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</si>
  <si>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</si>
  <si>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</si>
  <si>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</si>
  <si>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</si>
  <si>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</si>
  <si>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</si>
  <si>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</si>
  <si>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</si>
  <si>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</si>
  <si>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</si>
  <si>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</si>
  <si>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</si>
  <si>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</si>
  <si>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</si>
  <si>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</si>
  <si>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</si>
  <si>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</si>
  <si>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</si>
  <si>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</si>
  <si>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</si>
  <si>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</si>
  <si>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</si>
  <si>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</si>
  <si>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</si>
  <si>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</si>
  <si>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</si>
  <si>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</si>
  <si>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</si>
  <si>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</si>
  <si>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</si>
  <si>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</si>
  <si>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</si>
  <si>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</si>
  <si>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</si>
  <si>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</si>
  <si>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</si>
  <si>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</si>
  <si>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</si>
  <si>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</si>
  <si>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</si>
  <si>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</si>
  <si>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</si>
  <si>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</si>
  <si>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</si>
  <si>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</si>
  <si>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</si>
  <si>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</si>
  <si>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</si>
  <si>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</si>
  <si>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</si>
  <si>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</si>
  <si>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</si>
  <si>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</si>
  <si>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</si>
  <si>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</si>
  <si>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</si>
  <si>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</si>
  <si>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</si>
  <si>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</si>
  <si>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</si>
  <si>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</si>
  <si>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</si>
  <si>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</si>
  <si>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</si>
  <si>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</si>
  <si>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</si>
  <si>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</si>
  <si>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</si>
  <si>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</si>
  <si>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</si>
  <si>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</si>
  <si>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</si>
  <si>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</si>
  <si>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</si>
  <si>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</si>
  <si>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</si>
  <si>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</si>
  <si>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</si>
  <si>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</si>
  <si>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</si>
  <si>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</si>
  <si>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</si>
  <si>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</si>
  <si>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</si>
  <si>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</si>
  <si>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</si>
  <si>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</si>
  <si>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</si>
  <si>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</si>
  <si>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</si>
  <si>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</si>
  <si>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</si>
  <si>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</si>
  <si>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</si>
  <si>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</si>
  <si>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</si>
  <si>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</si>
  <si>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</si>
  <si>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</si>
  <si>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</si>
  <si>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</si>
  <si>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</si>
  <si>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</si>
  <si>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</si>
  <si>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</si>
  <si>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</si>
  <si>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</si>
  <si>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</si>
  <si>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</si>
  <si>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</si>
  <si>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</si>
  <si>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</si>
  <si>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</si>
  <si>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</si>
  <si>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</si>
  <si>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</si>
  <si>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</si>
  <si>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</si>
  <si>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</si>
  <si>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</si>
  <si>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</si>
  <si>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</si>
  <si>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</si>
  <si>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</si>
  <si>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</si>
  <si>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</si>
  <si>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</si>
  <si>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</si>
  <si>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</si>
  <si>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</si>
  <si>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</si>
  <si>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</si>
  <si>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</si>
  <si>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</si>
  <si>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</si>
  <si>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</si>
  <si>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</si>
  <si>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</si>
  <si>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</si>
  <si>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</si>
  <si>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</si>
  <si>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</si>
  <si>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</si>
  <si>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</si>
  <si>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</si>
  <si>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</si>
  <si>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</si>
  <si>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</si>
  <si>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</si>
  <si>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</si>
  <si>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</si>
  <si>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</si>
  <si>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</si>
  <si>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</si>
  <si>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</si>
  <si>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</si>
  <si>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</si>
  <si>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</si>
  <si>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</si>
  <si>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</si>
  <si>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</si>
  <si>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</si>
  <si>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</si>
  <si>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</si>
  <si>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</si>
  <si>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</si>
  <si>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</si>
  <si>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</si>
  <si>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</si>
  <si>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</si>
  <si>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</si>
  <si>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</si>
  <si>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</si>
  <si>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</si>
  <si>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</si>
  <si>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</si>
  <si>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</si>
  <si>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</si>
  <si>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</si>
  <si>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</si>
  <si>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</si>
  <si>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</si>
  <si>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</si>
  <si>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</si>
  <si>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</si>
  <si>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</si>
  <si>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</si>
  <si>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</si>
  <si>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</si>
  <si>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</si>
  <si>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</si>
  <si>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</si>
  <si>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</si>
  <si>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</si>
  <si>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</si>
  <si>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</si>
  <si>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</si>
  <si>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</si>
  <si>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</si>
  <si>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</si>
  <si>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</si>
  <si>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</si>
  <si>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</si>
  <si>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</si>
  <si>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</si>
  <si>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</si>
  <si>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</si>
  <si>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</si>
  <si>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</si>
  <si>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</si>
  <si>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</si>
  <si>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</si>
  <si>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</si>
  <si>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</si>
  <si>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</si>
  <si>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</si>
  <si>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</si>
  <si>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</si>
  <si>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</si>
  <si>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</si>
  <si>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</si>
  <si>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</si>
  <si>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</si>
  <si>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</si>
  <si>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</si>
  <si>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</si>
  <si>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</si>
  <si>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</si>
  <si>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</si>
  <si>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</si>
  <si>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</si>
  <si>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</si>
  <si>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</si>
  <si>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</si>
  <si>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</si>
  <si>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</si>
  <si>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</si>
  <si>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</si>
  <si>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</si>
  <si>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</si>
  <si>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</si>
  <si>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</si>
  <si>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</si>
  <si>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</si>
  <si>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</si>
  <si>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</si>
  <si>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</si>
  <si>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</si>
  <si>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</si>
  <si>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</si>
  <si>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</si>
  <si>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</si>
  <si>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</si>
  <si>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</si>
  <si>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</si>
  <si>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</si>
  <si>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</si>
  <si>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</si>
  <si>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</si>
  <si>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</si>
  <si>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</si>
  <si>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</si>
  <si>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</si>
  <si>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</si>
  <si>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</si>
  <si>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</si>
  <si>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</si>
  <si>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</si>
  <si>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</si>
  <si>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</si>
  <si>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</si>
  <si>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</si>
  <si>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</si>
  <si>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</si>
  <si>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</si>
  <si>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</si>
  <si>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</si>
  <si>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</si>
  <si>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</si>
  <si>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</si>
  <si>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</si>
  <si>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</si>
  <si>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</si>
  <si>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</si>
  <si>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</si>
  <si>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</si>
  <si>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</si>
  <si>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</si>
  <si>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</si>
  <si>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</si>
  <si>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</si>
  <si>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</si>
  <si>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</si>
  <si>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</si>
  <si>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</si>
  <si>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</si>
  <si>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</si>
  <si>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</si>
  <si>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</si>
  <si>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</si>
  <si>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</si>
  <si>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</si>
  <si>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</si>
  <si>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</si>
  <si>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</si>
  <si>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</si>
  <si>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</si>
  <si>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</si>
  <si>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</si>
  <si>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</si>
  <si>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</si>
  <si>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</si>
  <si>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</si>
  <si>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</si>
  <si>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</si>
  <si>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</si>
  <si>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</si>
  <si>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</si>
  <si>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</si>
  <si>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</si>
  <si>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</si>
  <si>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</si>
  <si>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</si>
  <si>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</si>
  <si>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</si>
  <si>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</si>
  <si>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</si>
  <si>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</si>
  <si>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</si>
  <si>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</si>
  <si>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</si>
  <si>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</si>
  <si>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</si>
  <si>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</si>
  <si>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</si>
  <si>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</si>
  <si>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</si>
  <si>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</si>
  <si>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</si>
  <si>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</si>
  <si>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</si>
  <si>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</si>
  <si>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</si>
  <si>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</si>
  <si>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</si>
  <si>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</si>
  <si>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</si>
  <si>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</si>
  <si>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</si>
  <si>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</si>
  <si>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</si>
  <si>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</si>
  <si>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</si>
  <si>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</si>
  <si>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</si>
  <si>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</si>
  <si>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</si>
  <si>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</si>
  <si>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</si>
  <si>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</si>
  <si>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</si>
  <si>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</si>
  <si>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</si>
  <si>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</si>
  <si>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</si>
  <si>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</si>
  <si>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</si>
  <si>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</si>
  <si>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</si>
  <si>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</si>
  <si>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</si>
  <si>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</si>
  <si>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</si>
  <si>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</si>
  <si>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</si>
  <si>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</si>
  <si>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</si>
  <si>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</si>
  <si>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</si>
  <si>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</si>
  <si>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</si>
  <si>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</si>
  <si>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</si>
  <si>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</si>
  <si>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</si>
  <si>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</si>
  <si>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</si>
  <si>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</si>
  <si>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</si>
  <si>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</si>
  <si>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</si>
  <si>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</si>
  <si>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</si>
  <si>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</si>
  <si>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</si>
  <si>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</si>
  <si>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</si>
  <si>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</si>
  <si>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</si>
  <si>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</si>
  <si>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</si>
  <si>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</si>
  <si>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</si>
  <si>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</si>
  <si>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</si>
  <si>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</si>
  <si>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</si>
  <si>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</si>
  <si>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</si>
  <si>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</si>
  <si>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</si>
  <si>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</si>
  <si>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</si>
  <si>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</si>
  <si>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</si>
  <si>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</si>
  <si>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</si>
  <si>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</si>
  <si>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</si>
  <si>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</si>
  <si>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</si>
  <si>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</si>
  <si>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</si>
  <si>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</si>
  <si>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</si>
  <si>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</si>
  <si>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</si>
  <si>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</si>
  <si>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</si>
  <si>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</si>
  <si>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</si>
  <si>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</si>
  <si>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</si>
  <si>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</si>
  <si>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</si>
  <si>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</si>
  <si>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</si>
  <si>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</si>
  <si>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</si>
  <si>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</si>
  <si>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</si>
  <si>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</si>
  <si>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</si>
  <si>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</si>
  <si>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</si>
  <si>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</si>
  <si>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</si>
  <si>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</si>
  <si>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</si>
  <si>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</si>
  <si>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</si>
  <si>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</si>
  <si>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</si>
  <si>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</si>
  <si>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</si>
  <si>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</si>
  <si>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</si>
  <si>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</si>
  <si>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</si>
  <si>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</si>
  <si>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</si>
  <si>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</si>
  <si>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</si>
  <si>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</si>
  <si>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</si>
  <si>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</si>
  <si>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</si>
  <si>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</si>
  <si>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</si>
  <si>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</si>
  <si>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</si>
  <si>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</si>
  <si>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</si>
  <si>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</si>
  <si>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</si>
  <si>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</si>
  <si>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</si>
  <si>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</si>
  <si>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</si>
  <si>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</si>
  <si>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</si>
  <si>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</si>
  <si>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</si>
  <si>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</si>
  <si>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</si>
  <si>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</si>
  <si>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</si>
  <si>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</si>
  <si>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</si>
  <si>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</si>
  <si>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</si>
  <si>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</si>
  <si>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</si>
  <si>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</si>
  <si>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</si>
  <si>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</si>
  <si>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</si>
  <si>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</si>
  <si>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</si>
  <si>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</si>
  <si>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</si>
  <si>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</si>
  <si>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</si>
  <si>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</si>
  <si>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</si>
  <si>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</si>
  <si>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</si>
  <si>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</si>
  <si>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</si>
  <si>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</si>
  <si>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</si>
  <si>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</si>
  <si>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</si>
  <si>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</si>
  <si>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</si>
  <si>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</si>
  <si>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</si>
  <si>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</si>
  <si>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</si>
  <si>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</si>
  <si>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</si>
  <si>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</si>
  <si>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</si>
  <si>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</si>
  <si>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</si>
  <si>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</si>
  <si>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</si>
  <si>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</si>
  <si>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</si>
  <si>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</si>
  <si>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</si>
  <si>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</si>
  <si>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</si>
  <si>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</si>
  <si>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</si>
  <si>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</si>
  <si>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</si>
  <si>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</si>
  <si>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</si>
  <si>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</si>
  <si>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</si>
  <si>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</si>
  <si>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</si>
  <si>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</si>
  <si>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</si>
  <si>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</si>
  <si>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</si>
  <si>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</si>
  <si>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</si>
  <si>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</si>
  <si>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</si>
  <si>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</si>
  <si>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</si>
  <si>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</si>
  <si>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</si>
  <si>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</si>
  <si>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</si>
  <si>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</si>
  <si>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</si>
  <si>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</si>
  <si>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</si>
  <si>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</si>
  <si>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</si>
  <si>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</si>
  <si>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</si>
  <si>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</si>
  <si>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</si>
  <si>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</si>
  <si>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</si>
  <si>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</si>
  <si>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</si>
  <si>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</si>
  <si>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</si>
  <si>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</si>
  <si>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</si>
  <si>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</si>
  <si>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</si>
  <si>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</si>
  <si>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</si>
  <si>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</si>
  <si>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</si>
  <si>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</si>
  <si>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</si>
  <si>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</si>
  <si>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</si>
  <si>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</si>
  <si>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</si>
  <si>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</si>
  <si>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</si>
  <si>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</si>
  <si>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</si>
  <si>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</si>
  <si>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</si>
  <si>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</si>
  <si>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</si>
  <si>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</si>
  <si>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</si>
  <si>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</si>
  <si>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</si>
  <si>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</si>
  <si>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</si>
  <si>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</si>
  <si>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</si>
  <si>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</si>
  <si>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</si>
  <si>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</si>
  <si>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</si>
  <si>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</si>
  <si>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</si>
  <si>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</si>
  <si>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</si>
  <si>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</si>
  <si>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</si>
  <si>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</si>
  <si>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</si>
  <si>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</si>
  <si>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</si>
  <si>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</si>
  <si>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</si>
  <si>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</si>
  <si>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</si>
  <si>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</si>
  <si>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</si>
  <si>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</si>
  <si>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</si>
  <si>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</si>
  <si>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</si>
  <si>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</si>
  <si>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</si>
  <si>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</si>
  <si>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</si>
  <si>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</si>
  <si>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</si>
  <si>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</si>
  <si>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</si>
  <si>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</si>
  <si>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</si>
  <si>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</si>
  <si>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</si>
  <si>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</si>
  <si>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</si>
  <si>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</si>
  <si>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</si>
  <si>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</si>
  <si>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</si>
  <si>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</si>
  <si>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</si>
  <si>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</si>
  <si>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</si>
  <si>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</si>
  <si>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</si>
  <si>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</si>
  <si>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</si>
  <si>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</si>
  <si>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</si>
  <si>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</si>
  <si>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</si>
  <si>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</si>
  <si>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</si>
  <si>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</si>
  <si>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</si>
  <si>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</si>
  <si>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</si>
  <si>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</si>
  <si>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</si>
  <si>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</si>
  <si>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</si>
  <si>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</si>
  <si>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</si>
  <si>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</si>
  <si>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</si>
  <si>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</si>
  <si>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</si>
  <si>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</si>
  <si>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</si>
  <si>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</si>
  <si>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</si>
  <si>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</si>
  <si>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</si>
  <si>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</si>
  <si>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</si>
  <si>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</si>
  <si>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</si>
  <si>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</si>
  <si>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</si>
  <si>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</si>
  <si>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</si>
  <si>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</si>
  <si>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</si>
  <si>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</si>
  <si>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</si>
  <si>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</si>
  <si>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</si>
  <si>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</si>
  <si>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</si>
  <si>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</si>
  <si>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</si>
  <si>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</si>
  <si>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</si>
  <si>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</si>
  <si>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</si>
  <si>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</si>
  <si>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</si>
  <si>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</si>
  <si>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</si>
  <si>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</si>
  <si>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</si>
  <si>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</si>
  <si>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</si>
  <si>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</si>
  <si>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</si>
  <si>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</si>
  <si>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</si>
  <si>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</si>
  <si>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</si>
  <si>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</si>
  <si>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</si>
  <si>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</si>
  <si>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</si>
  <si>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</si>
  <si>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</si>
  <si>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</si>
  <si>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</si>
  <si>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</si>
  <si>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</si>
  <si>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</si>
  <si>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</si>
  <si>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</si>
  <si>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</si>
  <si>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</si>
  <si>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</si>
  <si>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</si>
  <si>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</si>
  <si>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</si>
  <si>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</si>
  <si>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</si>
  <si>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</si>
  <si>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</si>
  <si>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</si>
  <si>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</si>
  <si>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</si>
  <si>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</si>
  <si>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</si>
  <si>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</si>
  <si>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</si>
  <si>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</si>
  <si>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</si>
  <si>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</si>
  <si>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</si>
  <si>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</si>
  <si>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</si>
  <si>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</si>
  <si>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</si>
  <si>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</si>
  <si>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</si>
  <si>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</si>
  <si>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</si>
  <si>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</si>
  <si>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</si>
  <si>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</si>
  <si>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</si>
  <si>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</si>
  <si>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</si>
  <si>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</si>
  <si>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</si>
  <si>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</si>
  <si>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</si>
  <si>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</si>
  <si>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</si>
  <si>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</si>
  <si>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</si>
  <si>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</si>
  <si>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</si>
  <si>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</si>
  <si>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</si>
  <si>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</si>
  <si>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</si>
  <si>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</si>
  <si>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</si>
  <si>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</si>
  <si>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</si>
  <si>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</si>
  <si>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</si>
  <si>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</si>
  <si>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</si>
  <si>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</si>
  <si>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</si>
  <si>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</si>
  <si>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</si>
  <si>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</si>
  <si>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</si>
  <si>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</si>
  <si>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</si>
  <si>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</si>
  <si>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</si>
  <si>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</si>
  <si>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</si>
  <si>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</si>
  <si>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</si>
  <si>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</si>
  <si>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</si>
  <si>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</si>
  <si>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</si>
  <si>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</si>
  <si>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</si>
  <si>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</si>
  <si>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</si>
  <si>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</si>
  <si>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</si>
  <si>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</si>
  <si>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</si>
  <si>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</si>
  <si>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</si>
  <si>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</si>
  <si>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</si>
  <si>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</si>
  <si>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</si>
  <si>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</si>
  <si>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</si>
  <si>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</si>
  <si>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</si>
  <si>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</si>
  <si>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</si>
  <si>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</si>
  <si>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</si>
  <si>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</si>
  <si>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</si>
  <si>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</si>
  <si>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</si>
  <si>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</si>
  <si>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</si>
  <si>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</si>
  <si>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</si>
  <si>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</si>
  <si>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</si>
  <si>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</si>
  <si>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</si>
  <si>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</si>
  <si>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</si>
  <si>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</si>
  <si>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</si>
  <si>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</si>
  <si>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</si>
  <si>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</si>
  <si>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</si>
  <si>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</si>
  <si>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</si>
  <si>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</si>
  <si>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</si>
  <si>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</si>
  <si>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</si>
  <si>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</si>
  <si>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</si>
  <si>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</si>
  <si>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</si>
  <si>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</si>
  <si>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</si>
  <si>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</si>
  <si>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</si>
  <si>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</si>
  <si>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</si>
  <si>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</si>
  <si>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</si>
  <si>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</si>
  <si>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</si>
  <si>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</si>
  <si>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</si>
  <si>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</si>
  <si>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</si>
  <si>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</si>
  <si>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</si>
  <si>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</si>
  <si>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</si>
  <si>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</si>
  <si>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</si>
  <si>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</si>
  <si>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</si>
  <si>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</si>
  <si>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</si>
  <si>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</si>
  <si>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</si>
  <si>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</si>
  <si>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</si>
  <si>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</si>
  <si>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</si>
  <si>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</si>
  <si>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</si>
  <si>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</si>
  <si>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</si>
  <si>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</si>
  <si>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</si>
  <si>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</si>
  <si>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</si>
  <si>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</si>
  <si>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</si>
  <si>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</si>
  <si>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</si>
  <si>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</si>
  <si>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</si>
  <si>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</si>
  <si>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</si>
  <si>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</si>
  <si>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</si>
  <si>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</si>
  <si>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</si>
  <si>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</si>
  <si>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</si>
  <si>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</si>
  <si>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</si>
  <si>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</si>
  <si>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</si>
  <si>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</si>
  <si>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</si>
  <si>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</si>
  <si>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</si>
  <si>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</si>
  <si>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</si>
  <si>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</si>
  <si>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</si>
  <si>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</si>
  <si>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</si>
  <si>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</si>
  <si>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</si>
  <si>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</si>
  <si>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</si>
  <si>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</si>
  <si>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</si>
  <si>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</si>
  <si>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</si>
  <si>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</si>
  <si>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</si>
  <si>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</si>
  <si>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</si>
  <si>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</si>
  <si>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</si>
  <si>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</si>
  <si>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</si>
  <si>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</si>
  <si>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</si>
  <si>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</si>
  <si>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</si>
  <si>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</si>
  <si>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</si>
  <si>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</si>
  <si>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</si>
  <si>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</si>
  <si>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</si>
  <si>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</si>
  <si>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</si>
  <si>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</si>
  <si>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</si>
  <si>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</si>
  <si>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</si>
  <si>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</si>
  <si>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</si>
  <si>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</si>
  <si>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</si>
  <si>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</si>
  <si>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</si>
  <si>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</si>
  <si>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</si>
  <si>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</si>
  <si>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</si>
  <si>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</si>
  <si>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</si>
  <si>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</si>
  <si>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</si>
  <si>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</si>
  <si>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</si>
  <si>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</si>
  <si>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</si>
  <si>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</si>
  <si>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</si>
  <si>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</si>
  <si>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</si>
  <si>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</si>
  <si>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</si>
  <si>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</si>
  <si>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</si>
  <si>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</si>
  <si>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</si>
  <si>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</si>
  <si>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</si>
  <si>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</si>
  <si>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</si>
  <si>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</si>
  <si>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</si>
  <si>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</si>
  <si>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</si>
  <si>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</si>
  <si>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</si>
  <si>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</si>
  <si>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</si>
  <si>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</si>
  <si>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</si>
  <si>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</si>
  <si>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</si>
  <si>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</si>
  <si>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</si>
  <si>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</si>
  <si>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</si>
  <si>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</si>
  <si>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</si>
  <si>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</si>
  <si>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</si>
  <si>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</si>
  <si>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</si>
  <si>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</si>
  <si>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</si>
  <si>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</si>
  <si>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</si>
  <si>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</si>
  <si>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</si>
  <si>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</si>
  <si>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</si>
  <si>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</si>
  <si>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</si>
  <si>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</si>
  <si>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</si>
  <si>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</si>
  <si>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</si>
  <si>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</si>
  <si>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</si>
  <si>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</si>
  <si>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</si>
  <si>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</si>
  <si>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</si>
  <si>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</si>
  <si>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</si>
  <si>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</si>
  <si>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</si>
  <si>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</si>
  <si>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</si>
  <si>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</si>
  <si>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</si>
  <si>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</si>
  <si>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</si>
  <si>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</si>
  <si>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</si>
  <si>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</si>
  <si>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</si>
  <si>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</si>
  <si>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</si>
  <si>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</si>
  <si>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</si>
  <si>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</si>
  <si>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</si>
  <si>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</si>
  <si>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</si>
  <si>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</si>
  <si>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</si>
  <si>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</si>
  <si>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</si>
  <si>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</si>
  <si>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</si>
  <si>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</si>
  <si>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</si>
  <si>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</si>
  <si>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</si>
  <si>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</si>
  <si>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</si>
  <si>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</si>
  <si>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</si>
  <si>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</si>
  <si>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</si>
  <si>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</si>
  <si>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</si>
  <si>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</si>
  <si>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</si>
  <si>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</si>
  <si>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</si>
  <si>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</si>
  <si>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</si>
  <si>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</si>
  <si>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</si>
  <si>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</si>
  <si>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</si>
  <si>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</si>
  <si>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</si>
  <si>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</si>
  <si>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</si>
  <si>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</si>
  <si>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</si>
  <si>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</si>
  <si>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</si>
  <si>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</si>
  <si>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</si>
  <si>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</si>
  <si>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</si>
  <si>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</si>
  <si>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</si>
  <si>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</si>
  <si>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</si>
  <si>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</si>
  <si>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</si>
  <si>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</si>
  <si>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</si>
  <si>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</si>
  <si>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</si>
  <si>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</si>
  <si>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</si>
  <si>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</si>
  <si>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</si>
  <si>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</si>
  <si>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</si>
  <si>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</si>
  <si>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</si>
  <si>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</si>
  <si>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</si>
  <si>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</si>
  <si>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</si>
  <si>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</si>
  <si>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</si>
  <si>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</si>
  <si>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</si>
  <si>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</si>
  <si>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</si>
  <si>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</si>
  <si>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</si>
  <si>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</si>
  <si>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</si>
  <si>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</si>
  <si>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</si>
  <si>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</si>
  <si>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</si>
  <si>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</si>
  <si>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</si>
  <si>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</si>
  <si>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</si>
  <si>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</si>
  <si>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</si>
  <si>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</si>
  <si>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</si>
  <si>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</si>
  <si>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</si>
  <si>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</si>
  <si>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</si>
  <si>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</si>
  <si>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</si>
  <si>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</si>
  <si>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</si>
  <si>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</si>
  <si>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</si>
  <si>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</si>
  <si>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</si>
  <si>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</si>
  <si>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</si>
  <si>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</si>
  <si>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</si>
  <si>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</si>
  <si>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</si>
  <si>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</si>
  <si>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</si>
  <si>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</si>
  <si>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</si>
  <si>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</si>
  <si>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</si>
  <si>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</si>
  <si>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</si>
  <si>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</si>
  <si>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</si>
  <si>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</si>
  <si>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</si>
  <si>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</si>
  <si>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</si>
  <si>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</si>
  <si>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</si>
  <si>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</si>
  <si>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</si>
  <si>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</si>
  <si>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</si>
  <si>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</si>
  <si>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</si>
  <si>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</si>
  <si>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</si>
  <si>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</si>
  <si>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</si>
  <si>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</si>
  <si>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</si>
  <si>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</si>
  <si>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</si>
  <si>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</si>
  <si>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</si>
  <si>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</si>
  <si>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</si>
  <si>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</si>
  <si>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</si>
  <si>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</si>
  <si>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</si>
  <si>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</si>
  <si>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</si>
  <si>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</si>
  <si>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</si>
  <si>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</si>
  <si>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</si>
  <si>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</si>
  <si>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</si>
  <si>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</si>
  <si>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</si>
  <si>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</si>
  <si>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</si>
  <si>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</si>
  <si>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</si>
  <si>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</si>
  <si>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</si>
  <si>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</si>
  <si>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</si>
  <si>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</si>
  <si>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</si>
  <si>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</si>
  <si>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</si>
  <si>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</si>
  <si>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</si>
  <si>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</si>
  <si>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</si>
  <si>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</si>
  <si>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</si>
  <si>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</si>
  <si>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</si>
  <si>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</si>
  <si>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</si>
  <si>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</si>
  <si>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</si>
  <si>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</si>
  <si>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</si>
  <si>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</si>
  <si>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</si>
  <si>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</si>
  <si>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</si>
  <si>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</si>
  <si>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</si>
  <si>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</si>
  <si>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</si>
  <si>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</si>
  <si>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</si>
  <si>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</si>
  <si>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</si>
  <si>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</si>
  <si>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</si>
  <si>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</si>
  <si>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</si>
  <si>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</si>
  <si>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</si>
  <si>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</si>
  <si>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</si>
  <si>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</si>
  <si>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</si>
  <si>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</si>
  <si>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</si>
  <si>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</si>
  <si>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</si>
  <si>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</si>
  <si>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</si>
  <si>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</si>
  <si>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</si>
  <si>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</si>
  <si>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</si>
  <si>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</si>
  <si>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</si>
  <si>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</si>
  <si>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</si>
  <si>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</si>
  <si>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</si>
  <si>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</si>
  <si>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</si>
  <si>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</si>
  <si>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</si>
  <si>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</si>
  <si>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</si>
  <si>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</si>
  <si>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</si>
  <si>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</si>
  <si>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</si>
  <si>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</si>
  <si>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</si>
  <si>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</si>
  <si>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</si>
  <si>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</si>
  <si>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</si>
  <si>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</si>
  <si>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</si>
  <si>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</si>
  <si>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</si>
  <si>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</si>
  <si>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</si>
  <si>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</si>
  <si>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</si>
  <si>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</si>
  <si>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</si>
  <si>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</si>
  <si>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</si>
  <si>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</si>
  <si>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</si>
  <si>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</si>
  <si>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</si>
  <si>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</si>
  <si>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</si>
  <si>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</si>
  <si>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</si>
  <si>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</si>
  <si>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</si>
  <si>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</si>
  <si>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</si>
  <si>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</si>
  <si>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</si>
  <si>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</si>
  <si>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</si>
  <si>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</si>
  <si>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</si>
  <si>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</si>
  <si>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</si>
  <si>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</si>
  <si>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</si>
  <si>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</si>
  <si>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</si>
  <si>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</si>
  <si>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</si>
  <si>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</si>
  <si>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</si>
  <si>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</si>
  <si>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</si>
  <si>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</si>
  <si>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</si>
  <si>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</si>
  <si>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</si>
  <si>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</si>
  <si>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</si>
  <si>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</si>
  <si>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</si>
  <si>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</si>
  <si>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</si>
  <si>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</si>
  <si>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</si>
  <si>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</si>
  <si>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</si>
  <si>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</si>
  <si>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</si>
  <si>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</si>
  <si>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</si>
  <si>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</si>
  <si>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</si>
  <si>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</si>
  <si>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</si>
  <si>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</si>
  <si>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</si>
  <si>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</si>
  <si>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</si>
  <si>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</si>
  <si>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</si>
  <si>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</si>
  <si>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</si>
  <si>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</si>
  <si>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</si>
  <si>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</si>
  <si>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</si>
  <si>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</si>
  <si>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</si>
  <si>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</si>
  <si>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</si>
  <si>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</si>
  <si>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</si>
  <si>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</si>
  <si>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</si>
  <si>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</si>
  <si>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</si>
  <si>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</si>
  <si>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</si>
  <si>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</si>
  <si>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</si>
  <si>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</si>
  <si>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</si>
  <si>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</si>
  <si>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</si>
  <si>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</si>
  <si>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</si>
  <si>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</si>
  <si>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</si>
  <si>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</si>
  <si>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</si>
  <si>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</si>
  <si>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</si>
  <si>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</si>
  <si>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</si>
  <si>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</si>
  <si>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</si>
  <si>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</si>
  <si>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</si>
  <si>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</si>
  <si>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</si>
  <si>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</si>
  <si>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</si>
  <si>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</si>
  <si>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</si>
  <si>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</si>
  <si>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</si>
  <si>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</si>
  <si>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</si>
  <si>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</si>
  <si>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</si>
  <si>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</si>
  <si>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</si>
  <si>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</si>
  <si>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</si>
  <si>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</si>
  <si>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</si>
  <si>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</si>
  <si>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</si>
  <si>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</si>
  <si>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</si>
  <si>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</si>
  <si>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</si>
  <si>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</si>
  <si>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</si>
  <si>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</si>
  <si>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</si>
  <si>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</si>
  <si>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</si>
  <si>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</si>
  <si>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</si>
  <si>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</si>
  <si>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</si>
  <si>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</si>
  <si>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</si>
  <si>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</si>
  <si>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</si>
  <si>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</si>
  <si>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</si>
  <si>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</si>
  <si>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</si>
  <si>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</si>
  <si>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</si>
  <si>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</si>
  <si>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</si>
  <si>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</si>
  <si>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</si>
  <si>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</si>
  <si>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</si>
  <si>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</si>
  <si>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</si>
  <si>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</si>
  <si>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</si>
  <si>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</si>
  <si>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</si>
  <si>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</si>
  <si>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</si>
  <si>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</si>
  <si>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</si>
  <si>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</si>
  <si>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</si>
  <si>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</si>
  <si>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</si>
  <si>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</si>
  <si>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</si>
  <si>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</si>
  <si>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</si>
  <si>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</si>
  <si>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</si>
  <si>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</si>
  <si>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</si>
  <si>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</si>
  <si>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</si>
  <si>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</si>
  <si>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</si>
  <si>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</si>
  <si>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</si>
  <si>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</si>
  <si>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</si>
  <si>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</si>
  <si>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</si>
  <si>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</si>
  <si>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</si>
  <si>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</si>
  <si>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</si>
  <si>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</si>
  <si>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</si>
  <si>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</si>
  <si>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</si>
  <si>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</si>
  <si>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</si>
  <si>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</si>
  <si>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</si>
  <si>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</si>
  <si>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</si>
  <si>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</si>
  <si>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</si>
  <si>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</si>
  <si>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</si>
  <si>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</si>
  <si>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</si>
  <si>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</si>
  <si>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</si>
  <si>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</si>
  <si>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</si>
  <si>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</si>
  <si>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</si>
  <si>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</si>
  <si>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</si>
  <si>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</si>
  <si>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</si>
  <si>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</si>
  <si>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</si>
  <si>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</si>
  <si>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</si>
  <si>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</si>
  <si>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</si>
  <si>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</si>
  <si>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</si>
  <si>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</si>
  <si>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</si>
  <si>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</si>
  <si>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</si>
  <si>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</si>
  <si>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</si>
  <si>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</si>
  <si>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</si>
  <si>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</si>
  <si>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</si>
  <si>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</si>
  <si>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</si>
  <si>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</si>
  <si>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</si>
  <si>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</si>
  <si>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</si>
  <si>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</si>
  <si>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</si>
  <si>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</si>
  <si>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</si>
  <si>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</si>
  <si>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</si>
  <si>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</si>
  <si>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</si>
  <si>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</si>
  <si>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</si>
  <si>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</si>
  <si>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</si>
  <si>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</si>
  <si>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</si>
  <si>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</si>
  <si>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</si>
  <si>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</si>
  <si>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</si>
  <si>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</si>
  <si>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</si>
  <si>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</si>
  <si>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</si>
  <si>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</si>
  <si>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</si>
  <si>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</si>
  <si>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</si>
  <si>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</si>
  <si>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</si>
  <si>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</si>
  <si>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</si>
  <si>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</si>
  <si>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</si>
  <si>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</si>
  <si>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</si>
  <si>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</si>
  <si>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</si>
  <si>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</si>
  <si>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</si>
  <si>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</si>
  <si>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</si>
  <si>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</si>
  <si>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</si>
  <si>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</si>
  <si>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</si>
  <si>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</si>
  <si>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</si>
  <si>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</si>
  <si>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</si>
  <si>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</si>
  <si>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</si>
  <si>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</si>
  <si>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</si>
  <si>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</si>
  <si>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</si>
  <si>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</si>
  <si>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</si>
  <si>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</si>
  <si>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</si>
  <si>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</si>
  <si>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</si>
  <si>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</si>
  <si>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</si>
  <si>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</si>
  <si>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</si>
  <si>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</si>
  <si>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</si>
  <si>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</si>
  <si>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</si>
  <si>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</si>
  <si>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</si>
  <si>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</si>
  <si>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</si>
  <si>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</si>
  <si>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</si>
  <si>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</si>
  <si>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</si>
  <si>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</si>
  <si>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</si>
  <si>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</si>
  <si>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</si>
  <si>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</si>
  <si>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</si>
  <si>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</si>
  <si>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</si>
  <si>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</si>
  <si>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</si>
  <si>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</si>
  <si>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</si>
  <si>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</si>
  <si>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</si>
  <si>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</si>
  <si>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</si>
  <si>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</si>
  <si>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</si>
  <si>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</si>
  <si>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</si>
  <si>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</si>
  <si>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</si>
  <si>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</si>
  <si>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</si>
  <si>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</si>
  <si>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</si>
  <si>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</si>
  <si>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</si>
  <si>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</si>
  <si>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</si>
  <si>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</si>
  <si>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</si>
  <si>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</si>
  <si>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</si>
  <si>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</si>
  <si>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</si>
  <si>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</si>
  <si>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</si>
  <si>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</si>
  <si>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</si>
  <si>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</si>
  <si>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</si>
  <si>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</si>
  <si>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</si>
  <si>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</si>
  <si>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</si>
  <si>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</si>
  <si>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</si>
  <si>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</si>
  <si>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</si>
  <si>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</si>
  <si>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</si>
  <si>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</si>
  <si>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</si>
  <si>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</si>
  <si>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</si>
  <si>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</si>
  <si>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</si>
  <si>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</si>
  <si>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</si>
  <si>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</si>
  <si>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</si>
  <si>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</si>
  <si>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</si>
  <si>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</si>
  <si>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</si>
  <si>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</si>
  <si>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</si>
  <si>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</si>
  <si>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</si>
  <si>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</si>
  <si>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</si>
  <si>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</si>
  <si>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</si>
  <si>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</si>
  <si>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</si>
  <si>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</si>
  <si>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</si>
  <si>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</si>
  <si>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</si>
  <si>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</si>
  <si>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</si>
  <si>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</si>
  <si>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</si>
  <si>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</si>
  <si>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</si>
  <si>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</si>
  <si>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</si>
  <si>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</si>
  <si>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</si>
  <si>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</si>
  <si>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</si>
  <si>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</si>
  <si>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</si>
  <si>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</si>
  <si>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</si>
  <si>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</si>
  <si>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</si>
  <si>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</si>
  <si>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</si>
  <si>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</si>
  <si>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</si>
  <si>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</si>
  <si>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</si>
  <si>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</si>
  <si>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</si>
  <si>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</si>
  <si>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</si>
  <si>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</si>
  <si>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</si>
  <si>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</si>
  <si>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</si>
  <si>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</si>
  <si>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</si>
  <si>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</si>
  <si>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</si>
  <si>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</si>
  <si>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</si>
  <si>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</si>
  <si>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</si>
  <si>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</si>
  <si>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</si>
  <si>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</si>
  <si>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</si>
  <si>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</si>
  <si>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</si>
  <si>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</si>
  <si>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</si>
  <si>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</si>
  <si>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</si>
  <si>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</si>
  <si>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</si>
  <si>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</si>
  <si>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</si>
  <si>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</si>
  <si>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</si>
  <si>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</si>
  <si>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</si>
  <si>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</si>
  <si>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</si>
  <si>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</si>
  <si>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</si>
  <si>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</si>
  <si>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</si>
  <si>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</si>
  <si>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</si>
  <si>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</si>
  <si>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</si>
  <si>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</si>
  <si>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</si>
  <si>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</si>
  <si>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</si>
  <si>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</si>
  <si>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</si>
  <si>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</si>
  <si>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</si>
  <si>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</si>
  <si>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</si>
  <si>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</si>
  <si>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</si>
  <si>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</si>
  <si>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</si>
  <si>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</si>
  <si>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</si>
  <si>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</si>
  <si>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</si>
  <si>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</si>
  <si>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</si>
  <si>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</si>
  <si>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</si>
  <si>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</si>
  <si>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</si>
  <si>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</si>
  <si>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</si>
  <si>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</si>
  <si>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</si>
  <si>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</si>
  <si>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</si>
  <si>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</si>
  <si>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</si>
  <si>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</si>
  <si>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</si>
  <si>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</si>
  <si>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</si>
  <si>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</si>
  <si>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</si>
  <si>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</si>
  <si>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</si>
  <si>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</si>
  <si>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</si>
  <si>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</si>
  <si>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</si>
  <si>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</si>
  <si>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</si>
  <si>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</si>
  <si>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</si>
  <si>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</si>
  <si>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</si>
  <si>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</si>
  <si>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</si>
  <si>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</si>
  <si>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</si>
  <si>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</si>
  <si>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</si>
  <si>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</si>
  <si>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</si>
  <si>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</si>
  <si>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</si>
  <si>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</si>
  <si>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</si>
  <si>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</si>
  <si>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</si>
  <si>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</si>
  <si>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</si>
  <si>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</si>
  <si>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</si>
  <si>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</si>
  <si>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</si>
  <si>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</si>
  <si>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</si>
  <si>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</si>
  <si>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</si>
  <si>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</si>
  <si>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</si>
  <si>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</si>
  <si>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</si>
  <si>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</si>
  <si>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</si>
  <si>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</si>
  <si>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</si>
  <si>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</si>
  <si>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</si>
  <si>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</si>
  <si>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</si>
  <si>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</si>
  <si>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</si>
  <si>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</si>
  <si>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</si>
  <si>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</si>
  <si>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</si>
  <si>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</si>
  <si>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</si>
  <si>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</si>
  <si>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</si>
  <si>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</si>
  <si>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</si>
  <si>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</si>
  <si>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</si>
  <si>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</si>
  <si>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</si>
  <si>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</si>
  <si>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</si>
  <si>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</si>
  <si>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</si>
  <si>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</si>
  <si>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</si>
  <si>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</si>
  <si>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</si>
  <si>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</si>
  <si>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</si>
  <si>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</si>
  <si>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</si>
  <si>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</si>
  <si>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</si>
  <si>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</si>
  <si>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</si>
  <si>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</si>
  <si>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</si>
  <si>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</si>
  <si>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</si>
  <si>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</si>
  <si>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</si>
  <si>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</si>
  <si>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</si>
  <si>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</si>
  <si>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</si>
  <si>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</si>
  <si>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</si>
  <si>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</si>
  <si>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</si>
  <si>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</si>
  <si>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</si>
  <si>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</si>
  <si>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</si>
  <si>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</si>
  <si>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</si>
  <si>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</si>
  <si>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</si>
  <si>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</si>
  <si>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</si>
  <si>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</si>
  <si>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</si>
  <si>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</si>
  <si>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</si>
  <si>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</si>
  <si>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</si>
  <si>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</si>
  <si>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</si>
  <si>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</si>
  <si>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</si>
  <si>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</si>
  <si>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</si>
  <si>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</si>
  <si>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</si>
  <si>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</si>
  <si>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</si>
  <si>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</si>
  <si>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</si>
  <si>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</si>
  <si>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</si>
  <si>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</si>
  <si>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</si>
  <si>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</si>
  <si>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</si>
  <si>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</si>
  <si>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</si>
  <si>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</si>
  <si>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</si>
  <si>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</si>
  <si>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</si>
  <si>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</si>
  <si>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</si>
  <si>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</si>
  <si>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</si>
  <si>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</si>
  <si>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</si>
  <si>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</si>
  <si>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</si>
  <si>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</si>
  <si>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</si>
  <si>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</si>
  <si>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</si>
  <si>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</si>
  <si>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</si>
  <si>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</si>
  <si>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</si>
  <si>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</si>
  <si>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</si>
  <si>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</si>
  <si>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</si>
  <si>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</si>
  <si>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</si>
  <si>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</si>
  <si>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</si>
  <si>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</si>
  <si>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</si>
  <si>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</si>
  <si>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</si>
  <si>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</si>
  <si>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</si>
  <si>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</si>
  <si>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</si>
  <si>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</si>
  <si>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</si>
  <si>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</si>
  <si>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</si>
  <si>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</si>
  <si>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</si>
  <si>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</si>
  <si>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</si>
  <si>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</si>
  <si>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</si>
  <si>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</si>
  <si>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</si>
  <si>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</si>
  <si>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</si>
  <si>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</si>
  <si>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</si>
  <si>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</si>
  <si>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</si>
  <si>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</si>
  <si>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</si>
  <si>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</si>
  <si>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</si>
  <si>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</si>
  <si>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</si>
  <si>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</si>
  <si>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</si>
  <si>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</si>
  <si>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</si>
  <si>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</si>
  <si>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</si>
  <si>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</si>
  <si>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</si>
  <si>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</si>
  <si>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</si>
  <si>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</si>
  <si>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</si>
  <si>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</si>
  <si>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</si>
  <si>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</si>
  <si>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</si>
  <si>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</si>
  <si>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</si>
  <si>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</si>
  <si>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</si>
  <si>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</si>
  <si>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</si>
  <si>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</si>
  <si>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</si>
  <si>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</si>
  <si>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</si>
  <si>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</si>
  <si>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</si>
  <si>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</si>
  <si>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</si>
  <si>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</si>
  <si>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</si>
  <si>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</si>
  <si>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</si>
  <si>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</si>
  <si>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</si>
  <si>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</si>
  <si>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</si>
  <si>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</si>
  <si>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</si>
  <si>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</si>
  <si>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</si>
  <si>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</si>
  <si>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</si>
  <si>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</si>
  <si>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</si>
  <si>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</si>
  <si>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</si>
  <si>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</si>
  <si>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</si>
  <si>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</si>
  <si>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</si>
  <si>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</si>
  <si>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</si>
  <si>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</si>
  <si>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</si>
  <si>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</si>
  <si>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</si>
  <si>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</si>
  <si>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</si>
  <si>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</si>
  <si>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</si>
  <si>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</si>
  <si>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</si>
  <si>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</si>
  <si>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</si>
  <si>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</si>
  <si>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</si>
  <si>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</si>
  <si>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</si>
  <si>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</si>
  <si>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</si>
  <si>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</si>
  <si>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</si>
  <si>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</si>
  <si>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</si>
  <si>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</si>
  <si>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</si>
  <si>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</si>
  <si>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</si>
  <si>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</si>
  <si>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</si>
  <si>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</si>
  <si>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</si>
  <si>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</si>
  <si>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</si>
  <si>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</si>
  <si>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</si>
  <si>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</si>
  <si>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</si>
  <si>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</si>
  <si>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</si>
  <si>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</si>
  <si>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</si>
  <si>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</si>
  <si>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</si>
  <si>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</si>
  <si>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</si>
  <si>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</si>
  <si>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</si>
  <si>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</si>
  <si>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</si>
  <si>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</si>
  <si>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</si>
  <si>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</si>
  <si>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</si>
  <si>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</si>
  <si>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</si>
  <si>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</si>
  <si>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</si>
  <si>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</si>
  <si>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</si>
  <si>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</si>
  <si>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</si>
  <si>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</si>
  <si>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</si>
  <si>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</si>
  <si>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</si>
  <si>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</si>
  <si>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</si>
  <si>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</si>
  <si>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</si>
  <si>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</si>
  <si>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</si>
  <si>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</si>
  <si>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</si>
  <si>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</si>
  <si>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</si>
  <si>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</si>
  <si>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</si>
  <si>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</si>
  <si>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</si>
  <si>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</si>
  <si>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</si>
  <si>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</si>
  <si>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</si>
  <si>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</si>
  <si>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</si>
  <si>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</si>
  <si>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</si>
  <si>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</si>
  <si>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</si>
  <si>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</si>
  <si>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</si>
  <si>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</si>
  <si>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</si>
  <si>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</si>
  <si>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</si>
  <si>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</si>
  <si>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</si>
  <si>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</si>
  <si>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</si>
  <si>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</si>
  <si>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</si>
  <si>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</si>
  <si>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</si>
  <si>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</si>
  <si>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</si>
  <si>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</si>
  <si>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</si>
  <si>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</si>
  <si>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</si>
  <si>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</si>
  <si>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</si>
  <si>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</si>
  <si>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</si>
  <si>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</si>
  <si>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</si>
  <si>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</si>
  <si>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</si>
  <si>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</si>
  <si>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</si>
  <si>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</si>
  <si>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</si>
  <si>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</si>
  <si>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</si>
  <si>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</si>
  <si>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</si>
  <si>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</si>
  <si>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</si>
  <si>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</si>
  <si>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</si>
  <si>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</si>
  <si>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</si>
  <si>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</si>
  <si>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</si>
  <si>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</si>
  <si>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</si>
  <si>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</si>
  <si>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</si>
  <si>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</si>
  <si>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</si>
  <si>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</si>
  <si>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</si>
  <si>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</si>
  <si>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</si>
  <si>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</si>
  <si>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</si>
  <si>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</si>
  <si>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</si>
  <si>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</si>
  <si>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</si>
  <si>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</si>
  <si>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</si>
  <si>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</si>
  <si>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</si>
  <si>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</si>
  <si>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</si>
  <si>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</si>
  <si>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</si>
  <si>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</si>
  <si>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</si>
  <si>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</si>
  <si>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</si>
  <si>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</si>
  <si>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</si>
  <si>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</si>
  <si>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</si>
  <si>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</si>
  <si>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</si>
  <si>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</si>
  <si>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</si>
  <si>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</si>
  <si>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</si>
  <si>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</si>
  <si>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</si>
  <si>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</si>
  <si>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</si>
  <si>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</si>
  <si>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</si>
  <si>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</si>
  <si>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</si>
  <si>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</si>
  <si>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</si>
  <si>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</si>
  <si>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</si>
  <si>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</si>
  <si>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</si>
  <si>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</si>
  <si>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</si>
  <si>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</si>
  <si>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</si>
  <si>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</si>
  <si>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</si>
  <si>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</si>
  <si>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</si>
  <si>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</si>
  <si>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</si>
  <si>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</si>
  <si>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</si>
  <si>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</si>
  <si>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</si>
  <si>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</si>
  <si>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</si>
  <si>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</si>
  <si>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</si>
  <si>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</si>
  <si>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</si>
  <si>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</si>
  <si>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</si>
  <si>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</si>
  <si>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</si>
  <si>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</si>
  <si>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</si>
  <si>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</si>
  <si>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</si>
  <si>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</si>
  <si>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</si>
  <si>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</si>
  <si>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</si>
  <si>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</si>
  <si>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</si>
  <si>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</si>
  <si>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</si>
  <si>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</si>
  <si>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</si>
  <si>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</si>
  <si>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</si>
  <si>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</si>
  <si>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</si>
  <si>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</si>
  <si>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</si>
  <si>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</si>
  <si>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</si>
  <si>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</si>
  <si>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</si>
  <si>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</si>
  <si>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</si>
  <si>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</si>
  <si>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</si>
  <si>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</si>
  <si>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</si>
  <si>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</si>
  <si>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</si>
  <si>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</si>
  <si>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</si>
  <si>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</si>
  <si>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</si>
  <si>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</si>
  <si>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</si>
  <si>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</si>
  <si>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</si>
  <si>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</si>
  <si>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</si>
  <si>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</si>
  <si>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</si>
  <si>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</si>
  <si>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</si>
  <si>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</si>
  <si>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</si>
  <si>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</si>
  <si>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</si>
  <si>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</si>
  <si>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</si>
  <si>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</si>
  <si>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</si>
  <si>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</si>
  <si>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</si>
  <si>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</si>
  <si>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</si>
  <si>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</si>
  <si>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</si>
  <si>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</si>
  <si>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</si>
  <si>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</si>
  <si>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</si>
  <si>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</si>
  <si>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</si>
  <si>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</si>
  <si>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</si>
  <si>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</si>
  <si>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</si>
  <si>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</si>
  <si>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</si>
  <si>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</si>
  <si>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</si>
  <si>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</si>
  <si>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</si>
  <si>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</si>
  <si>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</si>
  <si>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</si>
  <si>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</si>
  <si>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</si>
  <si>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</si>
  <si>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</si>
  <si>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</si>
  <si>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</si>
  <si>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</si>
  <si>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</si>
  <si>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</si>
  <si>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</si>
  <si>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</si>
  <si>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</si>
  <si>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</si>
  <si>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</si>
  <si>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</si>
  <si>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</si>
  <si>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</si>
  <si>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</si>
  <si>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</si>
  <si>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</si>
  <si>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</si>
  <si>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</si>
  <si>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</si>
  <si>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</si>
  <si>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</si>
  <si>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</si>
  <si>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</si>
  <si>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</si>
  <si>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</si>
  <si>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</si>
  <si>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</si>
  <si>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</si>
  <si>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</si>
  <si>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</si>
  <si>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</si>
  <si>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</si>
  <si>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</si>
  <si>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</si>
  <si>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</si>
  <si>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</si>
  <si>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</si>
  <si>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</si>
  <si>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</si>
  <si>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</si>
  <si>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</si>
  <si>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</si>
  <si>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</si>
  <si>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</si>
  <si>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</si>
  <si>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</si>
  <si>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</si>
  <si>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</si>
  <si>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</si>
  <si>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</si>
  <si>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</si>
  <si>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</si>
  <si>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</si>
  <si>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</si>
  <si>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</si>
  <si>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</si>
  <si>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</si>
  <si>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</si>
  <si>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</si>
  <si>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</si>
  <si>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</si>
  <si>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</si>
  <si>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</si>
  <si>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</si>
  <si>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</si>
  <si>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</si>
  <si>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</si>
  <si>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</si>
  <si>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</si>
  <si>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</si>
  <si>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</si>
  <si>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</si>
  <si>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</si>
  <si>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</si>
  <si>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</si>
  <si>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</si>
  <si>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</si>
  <si>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</si>
  <si>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</si>
  <si>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</si>
  <si>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</si>
  <si>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</si>
  <si>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</si>
  <si>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</si>
  <si>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</si>
  <si>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</si>
  <si>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</si>
  <si>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</si>
  <si>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</si>
  <si>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</si>
  <si>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</si>
  <si>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</si>
  <si>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</si>
  <si>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</si>
  <si>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</si>
  <si>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</si>
  <si>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</si>
  <si>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</si>
  <si>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</si>
  <si>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</si>
  <si>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</si>
  <si>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</si>
  <si>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</si>
  <si>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</si>
  <si>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</si>
  <si>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</si>
  <si>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</si>
  <si>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</si>
  <si>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</si>
  <si>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</si>
  <si>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</si>
  <si>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</si>
  <si>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</si>
  <si>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</si>
  <si>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</si>
  <si>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</si>
  <si>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</si>
  <si>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</si>
  <si>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</si>
  <si>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</si>
  <si>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</si>
  <si>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</si>
  <si>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</si>
  <si>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</si>
  <si>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</si>
  <si>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</si>
  <si>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</si>
  <si>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</si>
  <si>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</si>
  <si>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</si>
  <si>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</si>
  <si>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</si>
  <si>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</si>
  <si>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</si>
  <si>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</si>
  <si>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</si>
  <si>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</si>
  <si>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</si>
  <si>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</si>
  <si>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</si>
  <si>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</si>
  <si>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</si>
  <si>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</si>
  <si>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</si>
  <si>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</si>
  <si>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</si>
  <si>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</si>
  <si>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</si>
  <si>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</si>
  <si>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</si>
  <si>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</si>
  <si>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</si>
  <si>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</si>
  <si>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</si>
  <si>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</si>
  <si>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</si>
  <si>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</si>
  <si>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</si>
  <si>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</si>
  <si>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</si>
  <si>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</si>
  <si>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</si>
  <si>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</si>
  <si>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</si>
  <si>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</si>
  <si>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</si>
  <si>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</si>
  <si>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</si>
  <si>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</si>
  <si>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</si>
  <si>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</si>
  <si>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</si>
  <si>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</si>
  <si>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</si>
  <si>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</si>
  <si>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</si>
  <si>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</si>
  <si>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</si>
  <si>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</si>
  <si>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</si>
  <si>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</si>
  <si>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</si>
  <si>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</si>
  <si>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</si>
  <si>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</si>
  <si>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</si>
  <si>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</si>
  <si>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</si>
  <si>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</si>
  <si>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</si>
  <si>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</si>
  <si>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</si>
  <si>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</si>
  <si>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</si>
  <si>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</si>
  <si>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</si>
  <si>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</si>
  <si>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</si>
  <si>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</si>
  <si>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</si>
  <si>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</si>
  <si>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</si>
  <si>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</si>
  <si>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</si>
  <si>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</si>
  <si>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</si>
  <si>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</si>
  <si>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</si>
  <si>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</si>
  <si>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</si>
  <si>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</si>
  <si>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</si>
  <si>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</si>
  <si>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</si>
  <si>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</si>
  <si>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</si>
  <si>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</si>
  <si>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</si>
  <si>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</si>
  <si>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</si>
  <si>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</si>
  <si>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</si>
  <si>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</si>
  <si>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</si>
  <si>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</si>
  <si>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</si>
  <si>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</si>
  <si>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</si>
  <si>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</si>
  <si>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</si>
  <si>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</si>
  <si>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</si>
  <si>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</si>
  <si>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</si>
  <si>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</si>
  <si>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</si>
  <si>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</si>
  <si>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</si>
  <si>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</si>
  <si>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</si>
  <si>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</si>
  <si>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</si>
  <si>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</si>
  <si>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</si>
  <si>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</si>
  <si>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</si>
  <si>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</si>
  <si>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</si>
  <si>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</si>
  <si>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</si>
  <si>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</si>
  <si>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</si>
  <si>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</si>
  <si>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</si>
  <si>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</si>
  <si>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</si>
  <si>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</si>
  <si>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</si>
  <si>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</si>
  <si>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</si>
  <si>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</si>
  <si>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</si>
  <si>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</si>
  <si>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</si>
  <si>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</si>
  <si>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</si>
  <si>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</si>
  <si>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</si>
  <si>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</si>
  <si>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</si>
  <si>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</si>
  <si>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</si>
  <si>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</si>
  <si>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</si>
  <si>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</si>
  <si>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</si>
  <si>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</si>
  <si>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</si>
  <si>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</si>
  <si>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</si>
  <si>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</si>
  <si>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</si>
  <si>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</si>
  <si>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</si>
  <si>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</si>
  <si>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</si>
  <si>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</si>
  <si>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</si>
  <si>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</si>
  <si>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</si>
  <si>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</si>
  <si>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</si>
  <si>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</si>
  <si>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</si>
  <si>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</si>
  <si>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</si>
  <si>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</si>
  <si>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</si>
  <si>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</si>
  <si>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</si>
  <si>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</si>
  <si>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</si>
  <si>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</si>
  <si>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</si>
  <si>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</si>
  <si>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</si>
  <si>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</si>
  <si>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</si>
  <si>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</si>
  <si>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</si>
  <si>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</si>
  <si>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</si>
  <si>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</si>
  <si>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</si>
  <si>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</si>
  <si>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</si>
  <si>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</si>
  <si>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</si>
  <si>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</si>
  <si>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</si>
  <si>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</si>
  <si>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</si>
  <si>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</si>
  <si>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</si>
  <si>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</si>
  <si>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</si>
  <si>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</si>
  <si>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</si>
  <si>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</si>
  <si>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</si>
  <si>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</si>
  <si>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</si>
  <si>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</si>
  <si>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</si>
  <si>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</si>
  <si>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</si>
  <si>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</si>
  <si>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</si>
  <si>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</si>
  <si>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</si>
  <si>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</si>
  <si>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</si>
  <si>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</si>
  <si>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</si>
  <si>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</si>
  <si>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</si>
  <si>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</si>
  <si>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</si>
  <si>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</si>
  <si>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</si>
  <si>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</si>
  <si>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</si>
  <si>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</si>
  <si>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</si>
  <si>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</si>
  <si>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</si>
  <si>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</si>
  <si>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</si>
  <si>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</si>
  <si>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</si>
  <si>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</si>
  <si>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</si>
  <si>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</si>
  <si>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</si>
  <si>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</si>
  <si>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</si>
  <si>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</si>
  <si>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</si>
  <si>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</si>
  <si>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</si>
  <si>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</si>
  <si>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</si>
  <si>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</si>
  <si>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</si>
  <si>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</si>
  <si>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</si>
  <si>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</si>
  <si>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</si>
  <si>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</si>
  <si>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</si>
  <si>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</si>
  <si>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</si>
  <si>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</si>
  <si>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</si>
  <si>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</si>
  <si>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</si>
  <si>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</si>
  <si>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</si>
  <si>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</si>
  <si>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</si>
  <si>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</si>
  <si>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</si>
  <si>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</si>
  <si>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</si>
  <si>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</si>
  <si>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</si>
  <si>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</si>
  <si>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</si>
  <si>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</si>
  <si>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</si>
  <si>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</si>
  <si>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</si>
  <si>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</si>
  <si>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</si>
  <si>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</si>
  <si>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</si>
  <si>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</si>
  <si>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</si>
  <si>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</si>
  <si>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</si>
  <si>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</si>
  <si>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</si>
  <si>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</si>
  <si>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</si>
  <si>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</si>
  <si>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</si>
  <si>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</si>
  <si>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</si>
  <si>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</si>
  <si>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</si>
  <si>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</si>
  <si>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</si>
  <si>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</si>
  <si>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</si>
  <si>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</si>
  <si>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</si>
  <si>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</si>
  <si>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</si>
  <si>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</si>
  <si>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</si>
  <si>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</si>
  <si>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</si>
  <si>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</si>
  <si>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</si>
  <si>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</si>
  <si>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</si>
  <si>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</si>
  <si>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</si>
  <si>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</si>
  <si>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</si>
  <si>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</si>
  <si>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</si>
  <si>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</si>
  <si>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</si>
  <si>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</si>
  <si>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</si>
  <si>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</si>
  <si>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</si>
  <si>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</si>
  <si>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</si>
  <si>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</si>
  <si>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</si>
  <si>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</si>
  <si>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</si>
  <si>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</si>
  <si>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</si>
  <si>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</si>
  <si>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</si>
  <si>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</si>
  <si>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</si>
  <si>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</si>
  <si>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</si>
  <si>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</si>
  <si>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</si>
  <si>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</si>
  <si>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</si>
  <si>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</si>
  <si>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</si>
  <si>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</si>
  <si>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</si>
  <si>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</si>
  <si>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</si>
  <si>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</si>
  <si>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</si>
  <si>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</si>
  <si>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</si>
  <si>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</si>
  <si>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</si>
  <si>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</si>
  <si>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</si>
  <si>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</si>
  <si>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</si>
  <si>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</si>
  <si>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</si>
  <si>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</si>
  <si>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</si>
  <si>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</si>
  <si>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</si>
  <si>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</si>
  <si>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</si>
  <si>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</si>
  <si>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</si>
  <si>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</si>
  <si>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</si>
  <si>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</si>
  <si>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</si>
  <si>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</si>
  <si>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</si>
  <si>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</si>
  <si>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</si>
  <si>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</si>
  <si>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</si>
  <si>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</si>
  <si>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</si>
  <si>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</si>
  <si>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</si>
  <si>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</si>
  <si>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</si>
  <si>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</si>
  <si>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</si>
  <si>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</si>
  <si>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</si>
  <si>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</si>
  <si>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</si>
  <si>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</si>
  <si>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</si>
  <si>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</si>
  <si>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</si>
  <si>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</si>
  <si>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</si>
  <si>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</si>
  <si>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</si>
  <si>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</si>
  <si>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</si>
  <si>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</si>
  <si>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</si>
  <si>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</si>
  <si>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</si>
  <si>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</si>
  <si>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</si>
  <si>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</si>
  <si>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</si>
  <si>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</si>
  <si>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</si>
  <si>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</si>
  <si>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</si>
  <si>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</si>
  <si>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</si>
  <si>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</si>
  <si>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</si>
  <si>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</si>
  <si>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</si>
  <si>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</si>
  <si>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</si>
  <si>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</si>
  <si>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</si>
  <si>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</si>
  <si>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</si>
  <si>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</si>
  <si>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</si>
  <si>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</si>
  <si>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</si>
  <si>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</si>
  <si>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</si>
  <si>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</si>
  <si>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</si>
  <si>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</si>
  <si>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</si>
  <si>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</si>
  <si>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</si>
  <si>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</si>
  <si>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</si>
  <si>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</si>
  <si>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</si>
  <si>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</si>
  <si>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</si>
  <si>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</si>
  <si>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</si>
  <si>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</si>
  <si>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</si>
  <si>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</si>
  <si>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</si>
  <si>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</si>
  <si>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</si>
  <si>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</si>
  <si>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</si>
  <si>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</si>
  <si>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</si>
  <si>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</si>
  <si>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</si>
  <si>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</si>
  <si>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</si>
  <si>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</si>
  <si>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</si>
  <si>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</si>
  <si>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</si>
  <si>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</si>
  <si>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</si>
  <si>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</si>
  <si>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</si>
  <si>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</si>
  <si>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</si>
  <si>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</si>
  <si>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</si>
  <si>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</si>
  <si>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</si>
  <si>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</si>
  <si>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</si>
  <si>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</si>
  <si>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</si>
  <si>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</si>
  <si>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</si>
  <si>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</si>
  <si>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</si>
  <si>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</si>
  <si>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</si>
  <si>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</si>
  <si>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</si>
  <si>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</si>
  <si>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</si>
  <si>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</si>
  <si>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</si>
  <si>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</si>
  <si>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</si>
  <si>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</si>
  <si>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</si>
  <si>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</si>
  <si>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</si>
  <si>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</si>
  <si>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</si>
  <si>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</si>
  <si>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</si>
  <si>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</si>
  <si>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</si>
  <si>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</si>
  <si>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</si>
  <si>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</si>
  <si>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</si>
  <si>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</si>
  <si>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</si>
  <si>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</si>
  <si>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</si>
  <si>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</si>
  <si>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</si>
  <si>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</si>
  <si>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</si>
  <si>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</si>
  <si>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</si>
  <si>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</si>
  <si>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</si>
  <si>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</si>
  <si>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</si>
  <si>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</si>
  <si>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</si>
  <si>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</si>
  <si>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</si>
  <si>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</si>
  <si>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</si>
  <si>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</si>
  <si>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</si>
  <si>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</si>
  <si>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</si>
  <si>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</si>
  <si>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</si>
  <si>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</si>
  <si>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</si>
  <si>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</si>
  <si>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</si>
  <si>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</si>
  <si>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</si>
  <si>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</si>
  <si>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</si>
  <si>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</si>
  <si>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</si>
  <si>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</si>
  <si>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</si>
  <si>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</si>
  <si>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</si>
  <si>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</si>
  <si>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</si>
  <si>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</si>
  <si>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</si>
  <si>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</si>
  <si>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</si>
  <si>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</si>
  <si>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</si>
  <si>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</si>
  <si>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</si>
  <si>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</si>
  <si>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</si>
  <si>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</si>
  <si>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</si>
  <si>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</si>
  <si>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</si>
  <si>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</si>
  <si>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</si>
  <si>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</si>
  <si>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</si>
  <si>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</si>
  <si>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</si>
  <si>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</si>
  <si>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</si>
  <si>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</si>
  <si>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</si>
  <si>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</si>
  <si>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</si>
  <si>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</si>
  <si>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</si>
  <si>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</si>
  <si>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</si>
  <si>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</si>
  <si>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</si>
  <si>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</si>
  <si>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</si>
  <si>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</si>
  <si>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</si>
  <si>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</si>
  <si>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</si>
  <si>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</si>
  <si>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</si>
  <si>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</si>
  <si>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</si>
  <si>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</si>
  <si>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</si>
  <si>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</si>
  <si>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</si>
  <si>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</si>
  <si>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</si>
  <si>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</si>
  <si>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</si>
  <si>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</si>
  <si>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</si>
  <si>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</si>
  <si>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</si>
  <si>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</si>
  <si>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</si>
  <si>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</si>
  <si>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</si>
  <si>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</si>
  <si>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</si>
  <si>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</si>
  <si>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</si>
  <si>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</si>
  <si>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</si>
  <si>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</si>
  <si>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</si>
  <si>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</si>
  <si>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</si>
  <si>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</si>
  <si>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</si>
  <si>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</si>
  <si>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</si>
  <si>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</si>
  <si>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</si>
  <si>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</si>
  <si>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</si>
  <si>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</si>
  <si>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</si>
  <si>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</si>
  <si>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</si>
  <si>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</si>
  <si>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</si>
  <si>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</si>
  <si>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</si>
  <si>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</si>
  <si>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</si>
  <si>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</si>
  <si>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</si>
  <si>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</si>
  <si>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</si>
  <si>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</si>
  <si>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</si>
  <si>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</si>
  <si>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</si>
  <si>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</si>
  <si>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</si>
  <si>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</si>
  <si>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</si>
  <si>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</si>
  <si>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</si>
  <si>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</si>
  <si>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</si>
  <si>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</si>
  <si>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</si>
  <si>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</si>
  <si>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</si>
  <si>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</si>
  <si>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</si>
  <si>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</si>
  <si>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</si>
  <si>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</si>
  <si>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</si>
  <si>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</si>
  <si>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</si>
  <si>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</si>
  <si>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</si>
  <si>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</si>
  <si>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</si>
  <si>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</si>
  <si>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</si>
  <si>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</si>
  <si>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</si>
  <si>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</si>
  <si>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</si>
  <si>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</si>
  <si>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</si>
  <si>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</si>
  <si>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</si>
  <si>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</si>
  <si>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</si>
  <si>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</si>
  <si>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</si>
  <si>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</si>
  <si>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</si>
  <si>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</si>
  <si>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</si>
  <si>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</si>
  <si>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</si>
  <si>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</si>
  <si>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</si>
  <si>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</si>
  <si>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</si>
  <si>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</si>
  <si>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</si>
  <si>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</si>
  <si>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</si>
  <si>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</si>
  <si>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</si>
  <si>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</si>
  <si>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</si>
  <si>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</si>
  <si>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</si>
  <si>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</si>
  <si>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</si>
  <si>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</si>
  <si>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</si>
  <si>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</si>
  <si>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</si>
  <si>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</si>
  <si>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</si>
  <si>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</si>
  <si>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</si>
  <si>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</si>
  <si>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</si>
  <si>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</si>
  <si>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</si>
  <si>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</si>
  <si>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</si>
  <si>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</si>
  <si>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</si>
  <si>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</si>
  <si>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</si>
  <si>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</si>
  <si>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</si>
  <si>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</si>
  <si>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</si>
  <si>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</si>
  <si>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</si>
  <si>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</si>
  <si>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</si>
  <si>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</si>
  <si>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</si>
  <si>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</si>
  <si>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</si>
  <si>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</si>
  <si>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</si>
  <si>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</si>
  <si>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</si>
  <si>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</si>
  <si>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</si>
  <si>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</si>
  <si>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</si>
  <si>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</si>
  <si>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</si>
  <si>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</si>
  <si>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</si>
  <si>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</si>
  <si>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</si>
  <si>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</si>
  <si>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</si>
  <si>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</si>
  <si>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</si>
  <si>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</si>
  <si>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</si>
  <si>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</si>
  <si>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</si>
  <si>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</si>
  <si>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</si>
  <si>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</si>
  <si>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</si>
  <si>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</si>
  <si>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</si>
  <si>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</si>
  <si>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</si>
  <si>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</si>
  <si>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</si>
  <si>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</si>
  <si>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</si>
  <si>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</si>
  <si>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</si>
  <si>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</si>
  <si>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</si>
  <si>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</si>
  <si>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</si>
  <si>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</si>
  <si>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</si>
  <si>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</si>
  <si>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</si>
  <si>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</si>
  <si>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</si>
  <si>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</si>
  <si>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</si>
  <si>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</si>
  <si>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</si>
  <si>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</si>
  <si>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</si>
  <si>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</si>
  <si>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</si>
  <si>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</si>
  <si>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</si>
  <si>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</si>
  <si>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</si>
  <si>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</si>
  <si>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</si>
  <si>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</si>
  <si>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</si>
  <si>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</si>
  <si>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</si>
  <si>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</si>
  <si>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</si>
  <si>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</si>
  <si>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</si>
  <si>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</si>
  <si>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</si>
  <si>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</si>
  <si>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</si>
  <si>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</si>
  <si>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</si>
  <si>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</si>
  <si>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</si>
  <si>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</si>
  <si>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</si>
  <si>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</si>
  <si>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</si>
  <si>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</si>
  <si>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</si>
  <si>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</si>
  <si>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</si>
  <si>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</si>
  <si>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</si>
  <si>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</si>
  <si>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</si>
  <si>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</si>
  <si>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</si>
  <si>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</si>
  <si>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</si>
  <si>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</si>
  <si>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</si>
  <si>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</si>
  <si>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</si>
  <si>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</si>
  <si>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</si>
  <si>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</si>
  <si>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</si>
  <si>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</si>
  <si>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</si>
  <si>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</si>
  <si>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</si>
  <si>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</si>
  <si>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</si>
  <si>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</si>
  <si>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</si>
  <si>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</si>
  <si>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</si>
  <si>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</si>
  <si>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</si>
  <si>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</si>
  <si>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</si>
  <si>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</si>
  <si>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</si>
  <si>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</si>
  <si>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</si>
  <si>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</si>
  <si>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</si>
  <si>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</si>
  <si>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</si>
  <si>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</si>
  <si>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</si>
  <si>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</si>
  <si>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</si>
  <si>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</si>
  <si>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</si>
  <si>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</si>
  <si>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</si>
  <si>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</si>
  <si>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</si>
  <si>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</si>
  <si>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</si>
  <si>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</si>
  <si>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</si>
  <si>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</si>
  <si>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</si>
  <si>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</si>
  <si>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</si>
  <si>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</si>
  <si>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</si>
  <si>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</si>
  <si>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</si>
  <si>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</si>
  <si>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</si>
  <si>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</si>
  <si>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</si>
  <si>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</si>
  <si>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</si>
  <si>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</si>
  <si>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</si>
  <si>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</si>
  <si>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</si>
  <si>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</si>
  <si>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</si>
  <si>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</si>
  <si>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</si>
  <si>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</si>
  <si>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</si>
  <si>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</si>
  <si>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</si>
  <si>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</si>
  <si>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</si>
  <si>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</si>
  <si>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</si>
  <si>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</si>
  <si>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</si>
  <si>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</si>
  <si>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</si>
  <si>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</si>
  <si>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</si>
  <si>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</si>
  <si>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</si>
  <si>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</si>
  <si>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</si>
  <si>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</si>
  <si>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</si>
  <si>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</si>
  <si>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</si>
  <si>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</si>
  <si>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</si>
  <si>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</si>
  <si>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</si>
  <si>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</si>
  <si>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</si>
  <si>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</si>
  <si>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</si>
  <si>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</si>
  <si>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</si>
  <si>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</si>
  <si>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</si>
  <si>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</si>
  <si>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</si>
  <si>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</si>
  <si>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</si>
  <si>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</si>
  <si>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</si>
  <si>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</si>
  <si>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</si>
  <si>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</si>
  <si>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</si>
  <si>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</si>
  <si>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</si>
  <si>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</si>
  <si>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</si>
  <si>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</si>
  <si>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</si>
  <si>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</si>
  <si>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</si>
  <si>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</si>
  <si>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</si>
  <si>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</si>
  <si>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</si>
  <si>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</si>
  <si>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</si>
  <si>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</si>
  <si>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</si>
  <si>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</si>
  <si>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</si>
  <si>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</si>
  <si>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</si>
  <si>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</si>
  <si>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</si>
  <si>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</si>
  <si>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</si>
  <si>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</si>
  <si>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</si>
  <si>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</si>
  <si>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</si>
  <si>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</si>
  <si>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</si>
  <si>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</si>
  <si>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</si>
  <si>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</si>
  <si>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</si>
  <si>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</si>
  <si>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</si>
  <si>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</si>
  <si>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</si>
  <si>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</si>
  <si>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</si>
  <si>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</si>
  <si>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</si>
  <si>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</si>
  <si>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</si>
  <si>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</si>
  <si>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</si>
  <si>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</si>
  <si>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</si>
  <si>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</si>
  <si>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</si>
  <si>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</si>
  <si>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</si>
  <si>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</si>
  <si>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</si>
  <si>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</si>
  <si>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</si>
  <si>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</si>
  <si>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</si>
  <si>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</si>
  <si>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</si>
  <si>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</si>
  <si>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</si>
  <si>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</si>
  <si>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</si>
  <si>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</si>
  <si>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</si>
  <si>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</si>
  <si>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</si>
  <si>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</si>
  <si>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</si>
  <si>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</si>
  <si>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</si>
  <si>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</si>
  <si>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</si>
  <si>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</si>
  <si>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</si>
  <si>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</si>
  <si>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</si>
  <si>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</si>
  <si>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</si>
  <si>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</si>
  <si>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</si>
  <si>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</si>
  <si>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</si>
  <si>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</si>
  <si>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</si>
  <si>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</si>
  <si>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</si>
  <si>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</si>
  <si>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</si>
  <si>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</si>
  <si>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</si>
  <si>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</si>
  <si>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</si>
  <si>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</si>
  <si>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</si>
  <si>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</si>
  <si>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</si>
  <si>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</si>
  <si>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</si>
  <si>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</si>
  <si>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</si>
  <si>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</si>
  <si>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</si>
  <si>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</si>
  <si>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</si>
  <si>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</si>
  <si>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</si>
  <si>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</si>
  <si>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</si>
  <si>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</si>
  <si>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</si>
  <si>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</si>
  <si>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</si>
  <si>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</si>
  <si>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</si>
  <si>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</si>
  <si>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</si>
  <si>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</si>
  <si>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</si>
  <si>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</si>
  <si>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</si>
  <si>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</si>
  <si>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</si>
  <si>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</si>
  <si>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</si>
  <si>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</si>
  <si>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</si>
  <si>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</si>
  <si>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</si>
  <si>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</si>
  <si>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</si>
  <si>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</si>
  <si>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</si>
  <si>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</si>
  <si>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</si>
  <si>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</si>
  <si>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</si>
  <si>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</si>
  <si>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</si>
  <si>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</si>
  <si>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</si>
  <si>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</si>
  <si>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</si>
  <si>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</si>
  <si>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</si>
  <si>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</si>
  <si>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</si>
  <si>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</si>
  <si>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</si>
  <si>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</si>
  <si>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</si>
  <si>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</si>
  <si>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</si>
  <si>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</si>
  <si>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</si>
  <si>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</si>
  <si>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</si>
  <si>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</si>
  <si>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</si>
  <si>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</si>
  <si>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</si>
  <si>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</si>
  <si>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</si>
  <si>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</si>
  <si>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</si>
  <si>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</si>
  <si>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</si>
  <si>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</si>
  <si>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</si>
  <si>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</si>
  <si>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</si>
  <si>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</si>
  <si>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</si>
  <si>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</si>
  <si>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</si>
  <si>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</si>
  <si>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</si>
  <si>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</si>
  <si>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</si>
  <si>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</si>
  <si>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</si>
  <si>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</si>
  <si>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</si>
  <si>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</si>
  <si>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</si>
  <si>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</si>
  <si>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</si>
  <si>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</si>
  <si>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</si>
  <si>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</si>
  <si>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</si>
  <si>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</si>
  <si>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</si>
  <si>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</si>
  <si>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</si>
  <si>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</si>
  <si>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</si>
  <si>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</si>
  <si>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</si>
  <si>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</si>
  <si>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</si>
  <si>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</si>
  <si>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</si>
  <si>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</si>
  <si>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</si>
  <si>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</si>
  <si>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</si>
  <si>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</si>
  <si>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</si>
  <si>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</si>
  <si>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</si>
  <si>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</si>
  <si>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</si>
  <si>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</si>
  <si>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</si>
  <si>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</si>
  <si>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</si>
  <si>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</si>
  <si>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</si>
  <si>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</si>
  <si>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</si>
  <si>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</si>
  <si>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</si>
  <si>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</si>
  <si>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</si>
  <si>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</si>
  <si>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</si>
  <si>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</si>
  <si>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</si>
  <si>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</si>
  <si>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</si>
  <si>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</si>
  <si>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</si>
  <si>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</si>
  <si>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</si>
  <si>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</si>
  <si>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</si>
  <si>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</si>
  <si>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</si>
  <si>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</si>
  <si>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</si>
  <si>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</si>
  <si>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</si>
  <si>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</si>
  <si>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</si>
  <si>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</si>
  <si>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</si>
  <si>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</si>
  <si>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</si>
  <si>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</si>
  <si>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</si>
  <si>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</si>
  <si>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</si>
  <si>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</si>
  <si>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</si>
  <si>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</si>
  <si>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</si>
  <si>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</si>
  <si>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</si>
  <si>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</si>
  <si>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</si>
  <si>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</si>
  <si>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</si>
  <si>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</si>
  <si>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</si>
  <si>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</si>
  <si>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</si>
  <si>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</si>
  <si>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</si>
  <si>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</si>
  <si>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</si>
  <si>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</si>
  <si>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</si>
  <si>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</si>
  <si>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</si>
  <si>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</si>
  <si>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</si>
  <si>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</si>
  <si>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</si>
  <si>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</si>
  <si>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</si>
  <si>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</si>
  <si>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</si>
  <si>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</si>
  <si>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</si>
  <si>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</si>
  <si>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</si>
  <si>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</si>
  <si>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</si>
  <si>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</si>
  <si>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</si>
  <si>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</si>
  <si>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</si>
  <si>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</si>
  <si>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</si>
  <si>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</si>
  <si>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</si>
  <si>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</si>
  <si>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</si>
  <si>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</si>
  <si>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</si>
  <si>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</si>
  <si>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</si>
  <si>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</si>
  <si>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</si>
  <si>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</si>
  <si>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</si>
  <si>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</si>
  <si>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</si>
  <si>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</si>
  <si>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</si>
  <si>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</si>
  <si>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</si>
  <si>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</si>
  <si>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</si>
  <si>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</si>
  <si>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</si>
  <si>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</si>
  <si>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</si>
  <si>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</si>
  <si>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</si>
  <si>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</si>
  <si>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</si>
  <si>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</si>
  <si>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</si>
  <si>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</si>
  <si>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</si>
  <si>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</si>
  <si>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</si>
  <si>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</si>
  <si>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</si>
  <si>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</si>
  <si>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</si>
  <si>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</si>
  <si>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</si>
  <si>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</si>
  <si>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</si>
  <si>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</si>
  <si>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</si>
  <si>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</si>
  <si>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</si>
  <si>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</si>
  <si>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</si>
  <si>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</si>
  <si>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</si>
  <si>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</si>
  <si>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</si>
  <si>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</si>
  <si>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</si>
  <si>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</si>
  <si>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</si>
  <si>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</si>
  <si>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</si>
  <si>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</si>
  <si>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</si>
  <si>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</si>
  <si>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</si>
  <si>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</si>
  <si>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</si>
  <si>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</si>
  <si>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</si>
  <si>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</si>
  <si>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</si>
  <si>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</si>
  <si>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</si>
  <si>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</si>
  <si>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</si>
  <si>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</si>
  <si>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</si>
  <si>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</si>
  <si>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</si>
  <si>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</si>
  <si>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</si>
  <si>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</si>
  <si>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</si>
  <si>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</si>
  <si>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</si>
  <si>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</si>
  <si>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</si>
  <si>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</si>
  <si>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</si>
  <si>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</si>
  <si>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</si>
  <si>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</si>
  <si>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</si>
  <si>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</si>
  <si>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</si>
  <si>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</si>
  <si>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</si>
  <si>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</si>
  <si>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</si>
  <si>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</si>
  <si>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</si>
  <si>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</si>
  <si>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</si>
  <si>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</si>
  <si>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</si>
  <si>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</si>
  <si>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</si>
  <si>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</si>
  <si>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</si>
  <si>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</si>
  <si>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</si>
  <si>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</si>
  <si>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</si>
  <si>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</si>
  <si>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</si>
  <si>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</si>
  <si>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</si>
  <si>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</si>
  <si>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</si>
  <si>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</si>
  <si>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</si>
  <si>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</si>
  <si>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</si>
  <si>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</si>
  <si>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</si>
  <si>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</si>
  <si>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</si>
  <si>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</si>
  <si>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</si>
  <si>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</si>
  <si>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</si>
  <si>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</si>
  <si>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</si>
  <si>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</si>
  <si>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</si>
  <si>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</si>
  <si>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</si>
  <si>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</si>
  <si>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</si>
  <si>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</si>
  <si>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</si>
  <si>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</si>
  <si>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</si>
  <si>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</si>
  <si>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</si>
  <si>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</si>
  <si>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</si>
  <si>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</si>
  <si>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</si>
  <si>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</si>
  <si>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</si>
  <si>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</si>
  <si>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</si>
  <si>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</si>
  <si>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</si>
  <si>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</si>
  <si>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</si>
  <si>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</si>
  <si>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</si>
  <si>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</si>
  <si>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</si>
  <si>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</si>
  <si>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</si>
  <si>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</si>
  <si>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</si>
  <si>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</si>
  <si>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</si>
  <si>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</si>
  <si>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</si>
  <si>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</si>
  <si>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</si>
  <si>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</si>
  <si>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</si>
  <si>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</si>
  <si>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</si>
  <si>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</si>
  <si>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</si>
  <si>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</si>
  <si>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</si>
  <si>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</si>
  <si>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</si>
  <si>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</si>
  <si>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</si>
  <si>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</si>
  <si>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</si>
  <si>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</si>
  <si>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</si>
  <si>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</si>
  <si>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</si>
  <si>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</si>
  <si>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</si>
  <si>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</si>
  <si>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</si>
  <si>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</si>
  <si>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</si>
  <si>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</si>
  <si>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</si>
  <si>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</si>
  <si>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</si>
  <si>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</si>
  <si>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</si>
  <si>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</si>
  <si>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</si>
  <si>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</si>
  <si>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</si>
  <si>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</si>
  <si>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</si>
  <si>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</si>
  <si>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</si>
  <si>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</si>
  <si>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</si>
  <si>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</si>
  <si>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</si>
  <si>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</si>
  <si>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</si>
  <si>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</si>
  <si>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</si>
  <si>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</si>
  <si>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</si>
  <si>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</si>
  <si>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</si>
  <si>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</si>
  <si>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</si>
  <si>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</si>
  <si>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</si>
  <si>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</si>
  <si>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</si>
  <si>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</si>
  <si>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</si>
  <si>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</si>
  <si>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</si>
  <si>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</si>
  <si>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</si>
  <si>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</si>
  <si>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</si>
  <si>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</si>
  <si>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</si>
  <si>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</si>
  <si>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</si>
  <si>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</si>
  <si>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</si>
  <si>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</si>
  <si>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</si>
  <si>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</si>
  <si>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</si>
  <si>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</si>
  <si>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</si>
  <si>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</si>
  <si>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</si>
  <si>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</si>
  <si>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</si>
  <si>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</si>
  <si>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</si>
  <si>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</si>
  <si>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</si>
  <si>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</si>
  <si>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</si>
  <si>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</si>
  <si>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</si>
  <si>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</si>
  <si>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</si>
  <si>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</si>
  <si>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</si>
  <si>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</si>
  <si>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</si>
  <si>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</si>
  <si>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</si>
  <si>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</si>
  <si>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</si>
  <si>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</si>
  <si>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</si>
  <si>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</si>
  <si>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</si>
  <si>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</si>
  <si>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</si>
  <si>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</si>
  <si>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</si>
  <si>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</si>
  <si>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</si>
  <si>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</si>
  <si>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</si>
  <si>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</si>
  <si>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</si>
  <si>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</si>
  <si>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</si>
  <si>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</si>
  <si>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</si>
  <si>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</si>
  <si>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</si>
  <si>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</si>
  <si>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</si>
  <si>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</si>
  <si>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</si>
  <si>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</si>
  <si>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</si>
  <si>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</si>
  <si>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</si>
  <si>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</si>
  <si>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</si>
  <si>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</si>
  <si>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</si>
  <si>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</si>
  <si>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</si>
  <si>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</si>
  <si>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</si>
  <si>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</si>
  <si>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</si>
  <si>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</si>
  <si>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</si>
  <si>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</si>
  <si>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</si>
  <si>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</si>
  <si>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</si>
  <si>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</si>
  <si>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</si>
  <si>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</si>
  <si>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</si>
  <si>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</si>
  <si>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</si>
  <si>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</si>
  <si>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</si>
  <si>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</si>
  <si>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</si>
  <si>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</si>
  <si>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</si>
  <si>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</si>
  <si>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</si>
  <si>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</si>
  <si>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</si>
  <si>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</si>
  <si>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</si>
  <si>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</si>
  <si>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</si>
  <si>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</si>
  <si>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</si>
  <si>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</si>
  <si>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</si>
  <si>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</si>
  <si>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</si>
  <si>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</si>
  <si>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</si>
  <si>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</si>
  <si>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</si>
  <si>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</si>
  <si>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</si>
  <si>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</si>
  <si>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</si>
  <si>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</si>
  <si>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</si>
  <si>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</si>
  <si>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</si>
  <si>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</si>
  <si>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</si>
  <si>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</si>
  <si>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</si>
  <si>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</si>
  <si>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</si>
  <si>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</si>
  <si>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</si>
  <si>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</si>
  <si>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</si>
  <si>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</si>
  <si>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</si>
  <si>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</si>
  <si>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</si>
  <si>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</si>
  <si>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</si>
  <si>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</si>
  <si>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</si>
  <si>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</si>
  <si>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</si>
  <si>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</si>
  <si>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</si>
  <si>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</si>
  <si>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</si>
  <si>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</si>
  <si>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</si>
  <si>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</si>
  <si>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</si>
  <si>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</si>
  <si>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</si>
  <si>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</si>
  <si>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</si>
  <si>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</si>
  <si>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</si>
  <si>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</si>
  <si>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</si>
  <si>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</si>
  <si>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</si>
  <si>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</si>
  <si>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</si>
  <si>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</si>
  <si>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</si>
  <si>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</si>
  <si>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</si>
  <si>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</si>
  <si>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</si>
  <si>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</si>
  <si>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</si>
  <si>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</si>
  <si>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</si>
  <si>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</si>
  <si>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</si>
  <si>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</si>
  <si>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</si>
  <si>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</si>
  <si>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</si>
  <si>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</si>
  <si>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</si>
  <si>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</si>
  <si>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</si>
  <si>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</si>
  <si>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</si>
  <si>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</si>
  <si>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</si>
  <si>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</si>
  <si>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</si>
  <si>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</si>
  <si>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</si>
  <si>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</si>
  <si>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</si>
  <si>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</si>
  <si>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</si>
  <si>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</si>
  <si>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</si>
  <si>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</si>
  <si>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</si>
  <si>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</si>
  <si>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</si>
  <si>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</si>
  <si>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</si>
  <si>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</si>
  <si>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</si>
  <si>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</si>
  <si>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</si>
  <si>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</si>
  <si>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</si>
  <si>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</si>
  <si>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</si>
  <si>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</si>
  <si>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</si>
  <si>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</si>
  <si>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</si>
  <si>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</si>
  <si>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</si>
  <si>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</si>
  <si>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</si>
  <si>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</si>
  <si>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</si>
  <si>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</si>
  <si>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</si>
  <si>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</si>
  <si>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</si>
  <si>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</si>
  <si>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</si>
  <si>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</si>
  <si>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</si>
  <si>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</si>
  <si>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</si>
  <si>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</si>
  <si>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</si>
  <si>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</si>
  <si>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</si>
  <si>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</si>
  <si>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</si>
  <si>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</si>
  <si>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</si>
  <si>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</si>
  <si>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</si>
  <si>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</si>
  <si>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</si>
  <si>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</si>
  <si>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</si>
  <si>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</si>
  <si>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</si>
  <si>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</si>
  <si>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</si>
  <si>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</si>
  <si>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</si>
  <si>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</si>
  <si>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</si>
  <si>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</si>
  <si>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</si>
  <si>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</si>
  <si>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</si>
  <si>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</si>
  <si>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</si>
  <si>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</si>
  <si>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</si>
  <si>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</si>
  <si>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</si>
  <si>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</si>
  <si>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</si>
  <si>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</si>
  <si>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</si>
  <si>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</si>
  <si>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</si>
  <si>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</si>
  <si>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</si>
  <si>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</si>
  <si>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</si>
  <si>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</si>
  <si>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</si>
  <si>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</si>
  <si>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</si>
  <si>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</si>
  <si>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</si>
  <si>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</si>
  <si>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</si>
  <si>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</si>
  <si>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</si>
  <si>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</si>
  <si>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</si>
  <si>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</si>
  <si>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</si>
  <si>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</si>
  <si>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</si>
  <si>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</si>
  <si>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</si>
  <si>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</si>
  <si>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</si>
  <si>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</si>
  <si>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</si>
  <si>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</si>
  <si>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</si>
  <si>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</si>
  <si>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</si>
  <si>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</si>
  <si>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</si>
  <si>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</si>
  <si>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</si>
  <si>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</si>
  <si>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</si>
  <si>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</si>
  <si>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</si>
  <si>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</si>
  <si>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</si>
  <si>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</si>
  <si>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</si>
  <si>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</si>
  <si>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</si>
  <si>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</si>
  <si>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</si>
  <si>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</si>
  <si>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</si>
  <si>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</si>
  <si>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</si>
  <si>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</si>
  <si>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</si>
  <si>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</si>
  <si>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</si>
  <si>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</si>
  <si>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</si>
  <si>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</si>
  <si>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</si>
  <si>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</si>
  <si>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</si>
  <si>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</si>
  <si>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</si>
  <si>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</si>
  <si>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</si>
  <si>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</si>
  <si>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</si>
  <si>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</si>
  <si>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</si>
  <si>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</si>
  <si>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</si>
  <si>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</si>
  <si>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</si>
  <si>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</si>
  <si>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</si>
  <si>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</si>
  <si>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</si>
  <si>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</si>
  <si>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</si>
  <si>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</si>
  <si>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</si>
  <si>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</si>
  <si>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</si>
  <si>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</si>
  <si>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</si>
  <si>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</si>
  <si>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</si>
  <si>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</si>
  <si>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</si>
  <si>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</si>
  <si>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</si>
  <si>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</si>
  <si>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</si>
  <si>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</si>
  <si>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</si>
  <si>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</si>
  <si>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</si>
  <si>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</si>
  <si>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</si>
  <si>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</si>
  <si>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</si>
  <si>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</si>
  <si>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</si>
  <si>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</si>
  <si>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</si>
  <si>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</si>
  <si>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</si>
  <si>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</si>
  <si>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</si>
  <si>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</si>
  <si>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</si>
  <si>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</si>
  <si>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</si>
  <si>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</si>
  <si>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</si>
  <si>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</si>
  <si>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</si>
  <si>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</si>
  <si>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</si>
  <si>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</si>
  <si>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</si>
  <si>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</si>
  <si>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</si>
  <si>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</si>
  <si>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</si>
  <si>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</si>
  <si>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</si>
  <si>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</si>
  <si>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</si>
  <si>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</si>
  <si>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</si>
  <si>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</si>
  <si>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</si>
  <si>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</si>
  <si>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</si>
  <si>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</si>
  <si>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</si>
  <si>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</si>
  <si>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</si>
  <si>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</si>
  <si>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</si>
  <si>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</si>
  <si>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</si>
  <si>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</si>
  <si>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</si>
  <si>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</si>
  <si>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</si>
  <si>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</si>
  <si>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</si>
  <si>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</si>
  <si>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</si>
  <si>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</si>
  <si>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</si>
  <si>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</si>
  <si>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</si>
  <si>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</si>
  <si>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</si>
  <si>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</si>
  <si>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</si>
  <si>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</si>
  <si>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</si>
  <si>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</si>
  <si>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</si>
  <si>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</si>
  <si>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</si>
  <si>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</si>
  <si>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</si>
  <si>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</si>
  <si>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</si>
  <si>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</si>
  <si>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</si>
  <si>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</si>
  <si>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</si>
  <si>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</si>
  <si>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</si>
  <si>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</si>
  <si>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</si>
  <si>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</si>
  <si>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</si>
  <si>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</si>
  <si>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</si>
  <si>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</si>
  <si>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</si>
  <si>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</si>
  <si>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</si>
  <si>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</si>
  <si>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</si>
  <si>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</si>
  <si>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</si>
  <si>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</si>
  <si>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</si>
  <si>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</si>
  <si>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</si>
  <si>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</si>
  <si>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</si>
  <si>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</si>
  <si>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</si>
  <si>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</si>
  <si>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</si>
  <si>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</si>
  <si>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</si>
  <si>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</si>
  <si>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</si>
  <si>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</si>
  <si>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</si>
  <si>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</si>
  <si>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</si>
  <si>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</si>
  <si>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</si>
  <si>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</si>
  <si>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</si>
  <si>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</si>
  <si>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</si>
  <si>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</si>
  <si>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</si>
  <si>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</si>
  <si>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</si>
  <si>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</si>
  <si>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</si>
  <si>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</si>
  <si>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</si>
  <si>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</si>
  <si>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</si>
  <si>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</si>
  <si>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</si>
  <si>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</si>
  <si>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</si>
  <si>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</si>
  <si>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</si>
  <si>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</si>
  <si>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</si>
  <si>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</si>
  <si>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</si>
  <si>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</si>
  <si>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</si>
  <si>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</si>
  <si>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</si>
  <si>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</si>
  <si>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</si>
  <si>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</si>
  <si>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</si>
  <si>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</si>
  <si>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</si>
  <si>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</si>
  <si>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</si>
  <si>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</si>
  <si>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</si>
  <si>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</si>
  <si>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</si>
  <si>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</si>
  <si>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</si>
  <si>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</si>
  <si>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</si>
  <si>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</si>
  <si>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</si>
  <si>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</si>
  <si>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</si>
  <si>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</si>
  <si>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</si>
  <si>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</si>
  <si>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</si>
  <si>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</si>
  <si>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</si>
  <si>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</si>
  <si>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</si>
  <si>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</si>
  <si>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</si>
  <si>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</si>
  <si>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</si>
  <si>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</si>
  <si>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</si>
  <si>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</si>
  <si>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</si>
  <si>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</si>
  <si>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</si>
  <si>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</si>
  <si>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</si>
  <si>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</si>
  <si>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</si>
  <si>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</si>
  <si>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</si>
  <si>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</si>
  <si>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</si>
  <si>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</si>
  <si>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</si>
  <si>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</si>
  <si>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</si>
  <si>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</si>
  <si>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</si>
  <si>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</si>
  <si>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</si>
  <si>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</si>
  <si>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</si>
  <si>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</si>
  <si>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</si>
  <si>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</si>
  <si>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</si>
  <si>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</si>
  <si>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</si>
  <si>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</si>
  <si>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</si>
  <si>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</si>
  <si>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</si>
  <si>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</si>
  <si>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</si>
  <si>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</si>
  <si>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</si>
  <si>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</si>
  <si>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</si>
  <si>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</si>
  <si>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</si>
  <si>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</si>
  <si>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</si>
  <si>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</si>
  <si>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</si>
  <si>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</si>
  <si>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</si>
  <si>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</si>
  <si>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</si>
  <si>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</si>
  <si>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</si>
  <si>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</si>
  <si>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</si>
  <si>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</si>
  <si>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</si>
  <si>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</si>
  <si>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</si>
  <si>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</si>
  <si>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</si>
  <si>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</si>
  <si>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</si>
  <si>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</si>
  <si>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</si>
  <si>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</si>
  <si>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</si>
  <si>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</si>
  <si>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</si>
  <si>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</si>
  <si>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</si>
  <si>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</si>
  <si>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</si>
  <si>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</si>
  <si>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</si>
  <si>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</si>
  <si>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</si>
  <si>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</si>
  <si>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</si>
  <si>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</si>
  <si>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</si>
  <si>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</si>
  <si>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</si>
  <si>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</si>
  <si>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</si>
  <si>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</si>
  <si>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</si>
  <si>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</si>
  <si>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</si>
  <si>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</si>
  <si>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</si>
  <si>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</si>
  <si>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</si>
  <si>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</si>
  <si>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</si>
  <si>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</si>
  <si>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</si>
  <si>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</si>
  <si>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</si>
  <si>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</si>
  <si>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</si>
  <si>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</si>
  <si>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</si>
  <si>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</si>
  <si>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</si>
  <si>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</si>
  <si>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</si>
  <si>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</si>
  <si>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</si>
  <si>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</si>
  <si>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</si>
  <si>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</si>
  <si>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</si>
  <si>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</si>
  <si>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</si>
  <si>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</si>
  <si>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</si>
  <si>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</si>
  <si>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</si>
  <si>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</si>
  <si>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</si>
  <si>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</si>
  <si>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</si>
  <si>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</si>
  <si>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</si>
  <si>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</si>
  <si>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</si>
  <si>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</si>
  <si>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</si>
  <si>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</si>
  <si>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</si>
  <si>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</si>
  <si>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</si>
  <si>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</si>
  <si>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</si>
  <si>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</si>
  <si>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</si>
  <si>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</si>
  <si>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</si>
  <si>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</si>
  <si>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</si>
  <si>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</si>
  <si>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</si>
  <si>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</si>
  <si>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</si>
  <si>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</si>
  <si>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</si>
  <si>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</si>
  <si>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</si>
  <si>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</si>
  <si>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</si>
  <si>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</si>
  <si>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</si>
  <si>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</si>
  <si>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</si>
  <si>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</si>
  <si>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</si>
  <si>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</si>
  <si>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</si>
  <si>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</si>
  <si>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</si>
  <si>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</si>
  <si>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</si>
  <si>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</si>
  <si>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</si>
  <si>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</si>
  <si>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</si>
  <si>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</si>
  <si>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</si>
  <si>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</si>
  <si>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</si>
  <si>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</si>
  <si>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</si>
  <si>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</si>
  <si>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</si>
  <si>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</si>
  <si>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</si>
  <si>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</si>
  <si>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</si>
  <si>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</si>
  <si>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</si>
  <si>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</si>
  <si>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</si>
  <si>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</si>
  <si>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</si>
  <si>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</si>
  <si>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</si>
  <si>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</si>
  <si>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</si>
  <si>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</si>
  <si>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</si>
  <si>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</si>
  <si>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</si>
  <si>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</si>
  <si>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</si>
  <si>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</si>
  <si>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</si>
  <si>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</si>
  <si>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</si>
  <si>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</si>
  <si>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</si>
  <si>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</si>
  <si>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</si>
  <si>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</si>
  <si>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</si>
  <si>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</si>
  <si>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</si>
  <si>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</si>
  <si>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</si>
  <si>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</si>
  <si>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</si>
  <si>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</si>
  <si>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</si>
  <si>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</si>
  <si>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</si>
  <si>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</si>
  <si>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</si>
  <si>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</si>
  <si>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</si>
  <si>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</si>
  <si>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</si>
  <si>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</si>
  <si>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</si>
  <si>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</si>
  <si>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</si>
  <si>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</si>
  <si>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</si>
  <si>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</si>
  <si>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</si>
  <si>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</si>
  <si>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</si>
  <si>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</si>
  <si>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</si>
  <si>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</si>
  <si>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</si>
  <si>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</si>
  <si>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</si>
  <si>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</si>
  <si>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</si>
  <si>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</si>
  <si>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</si>
  <si>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</si>
  <si>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</si>
  <si>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</si>
  <si>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</si>
  <si>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</si>
  <si>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</si>
  <si>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</si>
  <si>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</si>
  <si>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</si>
  <si>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</si>
  <si>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</si>
  <si>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</si>
  <si>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</si>
  <si>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</si>
  <si>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</si>
  <si>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</si>
  <si>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</si>
  <si>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</si>
  <si>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</si>
  <si>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</si>
  <si>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</si>
  <si>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</si>
  <si>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</si>
  <si>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</si>
  <si>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</si>
  <si>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</si>
  <si>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</si>
  <si>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</si>
  <si>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</si>
  <si>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</si>
  <si>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</si>
  <si>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</si>
  <si>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</si>
  <si>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</si>
  <si>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</si>
  <si>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</si>
  <si>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</si>
  <si>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</si>
  <si>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</si>
  <si>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</si>
  <si>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</si>
  <si>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</si>
  <si>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</si>
  <si>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</si>
  <si>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</si>
  <si>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</si>
  <si>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</si>
  <si>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</si>
  <si>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</si>
  <si>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</si>
  <si>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</si>
  <si>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</si>
  <si>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</si>
  <si>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</si>
  <si>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</si>
  <si>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</si>
  <si>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</si>
  <si>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</si>
  <si>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</si>
  <si>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</si>
  <si>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</si>
  <si>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</si>
  <si>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</si>
  <si>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</si>
  <si>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</si>
  <si>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</si>
  <si>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</si>
  <si>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</si>
  <si>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</si>
  <si>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</si>
  <si>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</si>
  <si>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</si>
  <si>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</si>
  <si>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</si>
  <si>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</si>
  <si>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</si>
  <si>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</si>
  <si>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</si>
  <si>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</si>
  <si>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</si>
  <si>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</si>
  <si>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</si>
  <si>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</si>
  <si>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</si>
  <si>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</si>
  <si>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</si>
  <si>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</si>
  <si>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</si>
  <si>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</si>
  <si>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</si>
  <si>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</si>
  <si>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</si>
  <si>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</si>
  <si>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</si>
  <si>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</si>
  <si>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</si>
  <si>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</si>
  <si>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</si>
  <si>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</si>
  <si>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</si>
  <si>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</si>
  <si>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</si>
  <si>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</si>
  <si>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</si>
  <si>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</si>
  <si>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</si>
  <si>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</si>
  <si>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</si>
  <si>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</si>
  <si>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</si>
  <si>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</si>
  <si>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</si>
  <si>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</si>
  <si>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</si>
  <si>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</si>
  <si>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</si>
  <si>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</si>
  <si>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</si>
  <si>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</si>
  <si>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</si>
  <si>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</si>
  <si>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</si>
  <si>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</si>
  <si>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</si>
  <si>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</si>
  <si>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</si>
  <si>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</si>
  <si>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</si>
  <si>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</si>
  <si>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</si>
  <si>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</si>
  <si>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</si>
  <si>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</si>
  <si>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</si>
  <si>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</si>
  <si>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</si>
  <si>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</si>
  <si>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</si>
  <si>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</si>
  <si>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</si>
  <si>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</si>
  <si>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</si>
  <si>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</si>
  <si>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</si>
  <si>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</si>
  <si>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</si>
  <si>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</si>
  <si>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</si>
  <si>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</si>
  <si>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</si>
  <si>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</si>
  <si>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</si>
  <si>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</si>
  <si>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</si>
  <si>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</si>
  <si>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</si>
  <si>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</si>
  <si>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</si>
  <si>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</si>
  <si>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</si>
  <si>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</si>
  <si>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</si>
  <si>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</si>
  <si>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</si>
  <si>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</si>
  <si>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</si>
  <si>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</si>
  <si>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</si>
  <si>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</si>
  <si>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</si>
  <si>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</si>
  <si>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</si>
  <si>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</si>
  <si>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</si>
  <si>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</si>
  <si>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</si>
  <si>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</si>
  <si>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</si>
  <si>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</si>
  <si>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</si>
  <si>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</si>
  <si>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</si>
  <si>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</si>
  <si>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</si>
  <si>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</si>
  <si>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</si>
  <si>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</si>
  <si>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</si>
  <si>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</si>
  <si>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</si>
  <si>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</si>
  <si>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</si>
  <si>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</si>
  <si>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</si>
  <si>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</si>
  <si>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</si>
  <si>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</si>
  <si>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</si>
  <si>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</si>
  <si>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</si>
  <si>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</si>
  <si>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</si>
  <si>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</si>
  <si>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</si>
  <si>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</si>
  <si>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</si>
  <si>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</si>
  <si>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</si>
  <si>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</si>
  <si>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</si>
  <si>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</si>
  <si>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</si>
  <si>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</si>
  <si>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</si>
  <si>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</si>
  <si>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</si>
  <si>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</si>
  <si>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</si>
  <si>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</si>
  <si>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</si>
  <si>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</si>
  <si>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</si>
  <si>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</si>
  <si>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</si>
  <si>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</si>
  <si>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</si>
  <si>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</si>
  <si>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</si>
  <si>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</si>
  <si>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</si>
  <si>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</si>
  <si>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</si>
  <si>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</si>
  <si>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</si>
  <si>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</si>
  <si>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</si>
  <si>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</si>
  <si>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</si>
  <si>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</si>
  <si>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</si>
  <si>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</si>
  <si>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</si>
  <si>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</si>
  <si>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</si>
  <si>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</si>
  <si>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</si>
  <si>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</si>
  <si>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</si>
  <si>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</si>
  <si>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</si>
  <si>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</si>
  <si>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</si>
  <si>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</si>
  <si>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</si>
  <si>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</si>
  <si>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</si>
  <si>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</si>
  <si>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</si>
  <si>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</si>
  <si>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</si>
  <si>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</si>
  <si>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</si>
  <si>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</si>
  <si>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</si>
  <si>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</si>
  <si>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</si>
  <si>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</si>
  <si>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</si>
  <si>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</si>
  <si>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</si>
  <si>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</si>
  <si>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</si>
  <si>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</si>
  <si>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</si>
  <si>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</si>
  <si>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</si>
  <si>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</si>
  <si>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</si>
  <si>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</si>
  <si>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</si>
  <si>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</si>
  <si>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</si>
  <si>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</si>
  <si>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</si>
  <si>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</si>
  <si>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</si>
  <si>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</si>
  <si>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</si>
  <si>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</si>
  <si>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</si>
  <si>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</si>
  <si>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</si>
  <si>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</si>
  <si>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</si>
  <si>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</si>
  <si>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</si>
  <si>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</si>
  <si>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</si>
  <si>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</si>
  <si>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</si>
  <si>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</si>
  <si>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</si>
  <si>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</si>
  <si>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</si>
  <si>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</si>
  <si>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</si>
  <si>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</si>
  <si>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</si>
  <si>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</si>
  <si>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</si>
  <si>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</si>
  <si>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</si>
  <si>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</si>
  <si>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</si>
  <si>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</si>
  <si>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</si>
  <si>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</si>
  <si>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</si>
  <si>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</si>
  <si>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</si>
  <si>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</si>
  <si>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</si>
  <si>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</si>
  <si>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</si>
  <si>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</si>
  <si>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</si>
  <si>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</si>
  <si>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</si>
  <si>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</si>
  <si>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</si>
  <si>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</si>
  <si>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</si>
  <si>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</si>
  <si>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</si>
  <si>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</si>
  <si>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</si>
  <si>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</si>
  <si>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</si>
  <si>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</si>
  <si>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</si>
  <si>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</si>
  <si>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</si>
  <si>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</si>
  <si>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</si>
  <si>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</si>
  <si>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</si>
  <si>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</si>
  <si>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</si>
  <si>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</si>
  <si>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</si>
  <si>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</si>
  <si>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</si>
  <si>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</si>
  <si>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</si>
  <si>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</si>
  <si>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</si>
  <si>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</si>
  <si>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</si>
  <si>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</si>
  <si>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</si>
  <si>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</si>
  <si>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</si>
  <si>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</si>
  <si>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</si>
  <si>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</si>
  <si>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</si>
  <si>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</si>
  <si>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</si>
  <si>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</si>
  <si>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</si>
  <si>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</si>
  <si>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</si>
  <si>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</si>
  <si>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</si>
  <si>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</si>
  <si>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</si>
  <si>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</si>
  <si>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</si>
  <si>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</si>
  <si>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</si>
  <si>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</si>
  <si>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</si>
  <si>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</si>
  <si>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</si>
  <si>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</si>
  <si>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</si>
  <si>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</si>
  <si>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</si>
  <si>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</si>
  <si>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</si>
  <si>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</si>
  <si>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</si>
  <si>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</si>
  <si>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</si>
  <si>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</si>
  <si>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</si>
  <si>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</si>
  <si>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</si>
  <si>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</si>
  <si>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</si>
  <si>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</si>
  <si>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</si>
  <si>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</si>
  <si>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</si>
  <si>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</si>
  <si>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</si>
  <si>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</si>
  <si>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</si>
  <si>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</si>
  <si>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</si>
  <si>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</si>
  <si>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</si>
  <si>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</si>
  <si>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</si>
  <si>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</si>
  <si>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</si>
  <si>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</si>
  <si>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</si>
  <si>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</si>
  <si>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</si>
  <si>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</si>
  <si>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</si>
  <si>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</si>
  <si>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</si>
  <si>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</si>
  <si>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</si>
  <si>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</si>
  <si>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</si>
  <si>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</si>
  <si>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</si>
  <si>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</si>
  <si>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</si>
  <si>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</si>
  <si>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</si>
  <si>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</si>
  <si>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</si>
  <si>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</si>
  <si>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</si>
  <si>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</si>
  <si>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</si>
  <si>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</si>
  <si>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</si>
  <si>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</si>
  <si>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</si>
  <si>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</si>
  <si>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</si>
  <si>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</si>
  <si>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</si>
  <si>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</si>
  <si>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</si>
  <si>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</si>
  <si>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</si>
  <si>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</si>
  <si>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</si>
  <si>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</si>
  <si>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</si>
  <si>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</si>
  <si>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</si>
  <si>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</si>
  <si>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</si>
  <si>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</si>
  <si>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</si>
  <si>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</si>
  <si>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</si>
  <si>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</si>
  <si>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</si>
  <si>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</si>
  <si>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</si>
  <si>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</si>
  <si>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</si>
  <si>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</si>
  <si>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</si>
  <si>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</si>
  <si>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</si>
  <si>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</si>
  <si>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</si>
  <si>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</si>
  <si>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</si>
  <si>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</si>
  <si>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</si>
  <si>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</si>
  <si>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</si>
  <si>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</si>
  <si>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</si>
  <si>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</si>
  <si>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</si>
  <si>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</si>
  <si>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</si>
  <si>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</si>
  <si>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</si>
  <si>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</si>
  <si>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</si>
  <si>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</si>
  <si>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</si>
  <si>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</si>
  <si>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</si>
  <si>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</si>
  <si>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</si>
  <si>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</si>
  <si>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</si>
  <si>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</si>
  <si>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</si>
  <si>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</si>
  <si>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</si>
  <si>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</si>
  <si>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</si>
  <si>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</si>
  <si>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</si>
  <si>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</si>
  <si>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</si>
  <si>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</si>
  <si>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</si>
  <si>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</si>
  <si>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</si>
  <si>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</si>
  <si>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</si>
  <si>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</si>
  <si>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</si>
  <si>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</si>
  <si>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</si>
  <si>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</si>
  <si>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</si>
  <si>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</si>
  <si>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</si>
  <si>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</si>
  <si>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</si>
  <si>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</si>
  <si>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</si>
  <si>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</si>
  <si>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</si>
  <si>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</si>
  <si>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</si>
  <si>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</si>
  <si>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</si>
  <si>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</si>
  <si>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</si>
  <si>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</si>
  <si>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</si>
  <si>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</si>
  <si>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</si>
  <si>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</si>
  <si>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</si>
  <si>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</si>
  <si>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</si>
  <si>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</si>
  <si>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</si>
  <si>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</si>
  <si>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</si>
  <si>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</si>
  <si>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</si>
  <si>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</si>
  <si>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</si>
  <si>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</si>
  <si>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</si>
  <si>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</si>
  <si>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</si>
  <si>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</si>
  <si>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</si>
  <si>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</si>
  <si>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</si>
  <si>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</si>
  <si>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</si>
  <si>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</si>
  <si>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</si>
  <si>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</si>
  <si>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</si>
  <si>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</si>
  <si>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</si>
  <si>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</si>
  <si>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</si>
  <si>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</si>
  <si>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</si>
  <si>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</si>
  <si>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</si>
  <si>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</si>
  <si>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</si>
  <si>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</si>
  <si>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</si>
  <si>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</si>
  <si>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</si>
  <si>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</si>
  <si>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</si>
  <si>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</si>
  <si>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</si>
  <si>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</si>
  <si>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</si>
  <si>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</si>
  <si>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</si>
  <si>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</si>
  <si>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</si>
  <si>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</si>
  <si>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</si>
  <si>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</si>
  <si>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</si>
  <si>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</si>
  <si>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</si>
  <si>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</si>
  <si>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</si>
  <si>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</si>
  <si>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</si>
  <si>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</si>
  <si>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</si>
  <si>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</si>
  <si>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</si>
  <si>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</si>
  <si>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</si>
  <si>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</si>
  <si>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</si>
  <si>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</si>
  <si>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</si>
  <si>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</si>
  <si>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</si>
  <si>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</si>
  <si>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</si>
  <si>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</si>
  <si>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</si>
  <si>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</si>
  <si>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</si>
  <si>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</si>
  <si>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</si>
  <si>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</si>
  <si>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</si>
  <si>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</si>
  <si>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</si>
  <si>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</si>
  <si>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</si>
  <si>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</si>
  <si>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</si>
  <si>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</si>
  <si>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</si>
  <si>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</si>
  <si>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</si>
  <si>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</si>
  <si>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</si>
  <si>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</si>
  <si>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</si>
  <si>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</si>
  <si>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</si>
  <si>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</si>
  <si>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</si>
  <si>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</si>
  <si>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</si>
  <si>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</si>
  <si>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</si>
  <si>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</si>
  <si>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</si>
  <si>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</si>
  <si>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</si>
  <si>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</si>
  <si>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</si>
  <si>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</si>
  <si>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</si>
  <si>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</si>
  <si>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</si>
  <si>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</si>
  <si>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</si>
  <si>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</si>
  <si>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</si>
  <si>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</si>
  <si>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</si>
  <si>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</si>
  <si>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</si>
  <si>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</si>
  <si>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</si>
  <si>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</si>
  <si>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</si>
  <si>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</si>
  <si>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</si>
  <si>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</si>
  <si>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</si>
  <si>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</si>
  <si>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</si>
  <si>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</si>
  <si>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</si>
  <si>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</si>
  <si>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</si>
  <si>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</si>
  <si>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</si>
  <si>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</si>
  <si>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</si>
  <si>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</si>
  <si>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</si>
  <si>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</si>
  <si>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</si>
  <si>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</si>
  <si>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</si>
  <si>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</si>
  <si>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</si>
  <si>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</si>
  <si>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</si>
  <si>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</si>
  <si>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</si>
  <si>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</si>
  <si>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</si>
  <si>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</si>
  <si>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</si>
  <si>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</si>
  <si>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</si>
  <si>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</si>
  <si>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</si>
  <si>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</si>
  <si>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</si>
  <si>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</si>
  <si>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</si>
  <si>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</si>
  <si>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</si>
  <si>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</si>
  <si>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</si>
  <si>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</si>
  <si>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</si>
  <si>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</si>
  <si>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</si>
  <si>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</si>
  <si>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</si>
  <si>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</si>
  <si>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</si>
  <si>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</si>
  <si>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</si>
  <si>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</si>
  <si>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</si>
  <si>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</si>
  <si>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</si>
  <si>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</si>
  <si>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</si>
  <si>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</si>
  <si>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</si>
  <si>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</si>
  <si>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</si>
  <si>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</si>
  <si>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</si>
  <si>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</si>
  <si>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</si>
  <si>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</si>
  <si>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</si>
  <si>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</si>
  <si>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</si>
  <si>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</si>
  <si>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</si>
  <si>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</si>
  <si>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</si>
  <si>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</si>
  <si>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</si>
  <si>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</si>
  <si>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</si>
  <si>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</si>
  <si>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</si>
  <si>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</si>
  <si>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</si>
  <si>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</si>
  <si>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</si>
  <si>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</si>
  <si>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</si>
  <si>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</si>
  <si>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</si>
  <si>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</si>
  <si>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</si>
  <si>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</si>
  <si>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</si>
  <si>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</si>
  <si>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</si>
  <si>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</si>
  <si>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</si>
  <si>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</si>
  <si>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</si>
  <si>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</si>
  <si>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</si>
  <si>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</si>
  <si>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</si>
  <si>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</si>
  <si>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</si>
  <si>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</si>
  <si>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</si>
  <si>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</si>
  <si>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</si>
  <si>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</si>
  <si>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</si>
  <si>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</si>
  <si>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</si>
  <si>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</si>
  <si>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</si>
  <si>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</si>
  <si>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</si>
  <si>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</si>
  <si>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</si>
  <si>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</si>
  <si>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</si>
  <si>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</si>
  <si>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</si>
  <si>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</si>
  <si>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</si>
  <si>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</si>
  <si>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</si>
  <si>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</si>
  <si>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</si>
  <si>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</si>
  <si>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</si>
  <si>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</si>
  <si>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</si>
  <si>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</si>
  <si>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</si>
  <si>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</si>
  <si>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</si>
  <si>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</si>
  <si>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</si>
  <si>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</si>
  <si>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</si>
  <si>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</si>
  <si>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</si>
  <si>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</si>
  <si>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</si>
  <si>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</si>
  <si>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</si>
  <si>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</si>
  <si>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</si>
  <si>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</si>
  <si>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</si>
  <si>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</si>
  <si>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</si>
  <si>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</si>
  <si>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</si>
  <si>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</si>
  <si>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</si>
  <si>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</si>
  <si>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</si>
  <si>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</si>
  <si>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</si>
  <si>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</si>
  <si>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</si>
  <si>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</si>
  <si>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</si>
  <si>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</si>
  <si>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</si>
  <si>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</si>
  <si>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</si>
  <si>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</si>
  <si>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</si>
  <si>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</si>
  <si>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</si>
  <si>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</si>
  <si>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</si>
  <si>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</si>
  <si>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</si>
  <si>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</si>
  <si>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</si>
  <si>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</si>
  <si>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</si>
  <si>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</si>
  <si>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</si>
  <si>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</si>
  <si>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</si>
  <si>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</si>
  <si>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</si>
  <si>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</si>
  <si>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</si>
  <si>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</si>
  <si>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</si>
  <si>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</si>
  <si>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</si>
  <si>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</si>
  <si>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</si>
  <si>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</si>
  <si>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</si>
  <si>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</si>
  <si>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</si>
  <si>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</si>
  <si>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</si>
  <si>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</si>
  <si>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</si>
  <si>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</si>
  <si>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</si>
  <si>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</si>
  <si>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</si>
  <si>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</si>
  <si>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</si>
  <si>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</si>
  <si>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</si>
  <si>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</si>
  <si>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</si>
  <si>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</si>
  <si>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</si>
  <si>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</si>
  <si>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</si>
  <si>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</si>
  <si>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</si>
  <si>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</si>
  <si>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</si>
  <si>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</si>
  <si>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</si>
  <si>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</si>
  <si>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</si>
  <si>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</si>
  <si>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</si>
  <si>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</si>
  <si>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</si>
  <si>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</si>
  <si>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</si>
  <si>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</si>
  <si>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</si>
  <si>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</si>
  <si>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</si>
  <si>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</si>
  <si>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</si>
  <si>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</si>
  <si>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</si>
  <si>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</si>
  <si>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</si>
  <si>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</si>
  <si>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</si>
  <si>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</si>
  <si>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</si>
  <si>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</si>
  <si>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</si>
  <si>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</si>
  <si>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</si>
  <si>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</si>
  <si>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</si>
  <si>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</si>
  <si>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</si>
  <si>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</si>
  <si>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</si>
  <si>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</si>
  <si>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</si>
  <si>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</si>
  <si>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</si>
  <si>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</si>
  <si>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</si>
  <si>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</si>
  <si>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</si>
  <si>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</si>
  <si>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</si>
  <si>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</si>
  <si>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</si>
  <si>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</si>
  <si>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</si>
  <si>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</si>
  <si>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</si>
  <si>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</si>
  <si>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</si>
  <si>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</si>
  <si>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</si>
  <si>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</si>
  <si>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</si>
  <si>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</si>
  <si>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</si>
  <si>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</si>
  <si>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</si>
  <si>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</si>
  <si>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</si>
  <si>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</si>
  <si>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</si>
  <si>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</si>
  <si>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</si>
  <si>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</si>
  <si>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</si>
  <si>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</si>
  <si>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</si>
  <si>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</si>
  <si>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</si>
  <si>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</si>
  <si>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</si>
  <si>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</si>
  <si>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</si>
  <si>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</si>
  <si>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</si>
  <si>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</si>
  <si>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</si>
  <si>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</si>
  <si>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</si>
  <si>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</si>
  <si>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</si>
  <si>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</si>
  <si>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</si>
  <si>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</si>
  <si>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</si>
  <si>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</si>
  <si>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</si>
  <si>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</si>
  <si>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</si>
  <si>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</si>
  <si>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</si>
  <si>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</si>
  <si>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</si>
  <si>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</si>
  <si>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</si>
  <si>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</si>
  <si>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</si>
  <si>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</si>
  <si>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</si>
  <si>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</si>
  <si>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</si>
  <si>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</si>
  <si>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</si>
  <si>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</si>
  <si>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</si>
  <si>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</si>
  <si>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</si>
  <si>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</si>
  <si>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</si>
  <si>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</si>
  <si>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</si>
  <si>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</si>
  <si>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</si>
  <si>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</si>
  <si>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</si>
  <si>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</si>
  <si>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</si>
  <si>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</si>
  <si>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</si>
  <si>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</si>
  <si>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</si>
  <si>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</si>
  <si>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</si>
  <si>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</si>
  <si>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</si>
  <si>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</si>
  <si>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</si>
  <si>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</si>
  <si>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</si>
  <si>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</si>
  <si>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</si>
  <si>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</si>
  <si>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</si>
  <si>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</si>
  <si>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</si>
  <si>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</si>
  <si>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</si>
  <si>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</si>
  <si>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</si>
  <si>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</si>
  <si>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</si>
  <si>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</si>
  <si>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</si>
  <si>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</si>
  <si>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</si>
  <si>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</si>
  <si>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</si>
  <si>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</si>
  <si>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</si>
  <si>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</si>
  <si>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</si>
  <si>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</si>
  <si>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</si>
  <si>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</si>
  <si>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</si>
  <si>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</si>
  <si>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</si>
  <si>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</si>
  <si>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</si>
  <si>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</si>
  <si>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</si>
  <si>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</si>
  <si>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</si>
  <si>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</si>
  <si>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</si>
  <si>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</si>
  <si>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</si>
  <si>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</si>
  <si>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</si>
  <si>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</si>
  <si>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</si>
  <si>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</si>
  <si>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</si>
  <si>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</si>
  <si>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</si>
  <si>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</si>
  <si>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</si>
  <si>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</si>
  <si>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</si>
  <si>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</si>
  <si>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</si>
  <si>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</si>
  <si>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</si>
  <si>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</si>
  <si>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</si>
  <si>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</si>
  <si>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</si>
  <si>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</si>
  <si>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</si>
  <si>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</si>
  <si>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</si>
  <si>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</si>
  <si>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</si>
  <si>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</si>
  <si>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</si>
  <si>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</si>
  <si>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</si>
  <si>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</si>
  <si>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</si>
  <si>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</si>
  <si>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</si>
  <si>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</si>
  <si>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</si>
  <si>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</si>
  <si>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</si>
  <si>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</si>
  <si>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</si>
  <si>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</si>
  <si>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</si>
  <si>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</si>
  <si>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</si>
  <si>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</si>
  <si>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</si>
  <si>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</si>
  <si>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</si>
  <si>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</si>
  <si>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</si>
  <si>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</si>
  <si>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</si>
  <si>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</si>
  <si>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</si>
  <si>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</si>
  <si>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</si>
  <si>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</si>
  <si>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</si>
  <si>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</si>
  <si>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</si>
  <si>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</si>
  <si>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</si>
  <si>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</si>
  <si>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</si>
  <si>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</si>
  <si>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</si>
  <si>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</si>
  <si>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</si>
  <si>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</si>
  <si>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</si>
  <si>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</si>
  <si>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</si>
  <si>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</si>
  <si>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</si>
  <si>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</si>
  <si>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</si>
  <si>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</si>
  <si>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</si>
  <si>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</si>
  <si>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</si>
  <si>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</si>
  <si>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</si>
  <si>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</si>
  <si>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</si>
  <si>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</si>
  <si>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</si>
  <si>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</si>
  <si>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</si>
  <si>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</si>
  <si>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</si>
  <si>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</si>
  <si>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</si>
  <si>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</si>
  <si>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</si>
  <si>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</si>
  <si>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</si>
  <si>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</si>
  <si>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</si>
  <si>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</si>
  <si>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</si>
  <si>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</si>
  <si>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</si>
  <si>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</si>
  <si>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</si>
  <si>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</si>
  <si>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</si>
  <si>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</si>
  <si>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</si>
  <si>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</si>
  <si>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</si>
  <si>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</si>
  <si>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</si>
  <si>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</si>
  <si>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</si>
  <si>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</si>
  <si>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</si>
  <si>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</si>
  <si>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</si>
  <si>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</si>
  <si>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</si>
  <si>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</si>
  <si>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</si>
  <si>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</si>
  <si>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</si>
  <si>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</si>
  <si>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</si>
  <si>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</si>
  <si>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</si>
  <si>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</si>
  <si>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</si>
  <si>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</si>
  <si>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</si>
  <si>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</si>
  <si>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</si>
  <si>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</si>
  <si>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</si>
  <si>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</si>
  <si>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</si>
  <si>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</si>
  <si>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</si>
  <si>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</si>
  <si>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</si>
  <si>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</si>
  <si>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</si>
  <si>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</si>
  <si>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</si>
  <si>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</si>
  <si>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</si>
  <si>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</si>
  <si>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</si>
  <si>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</si>
  <si>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</si>
  <si>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</si>
  <si>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</si>
  <si>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</si>
  <si>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</si>
  <si>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</si>
  <si>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</si>
  <si>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</si>
  <si>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</si>
  <si>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</si>
  <si>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</si>
  <si>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</si>
  <si>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</si>
  <si>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</si>
  <si>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</si>
  <si>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</si>
  <si>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</si>
  <si>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</si>
  <si>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</si>
  <si>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</si>
  <si>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</si>
  <si>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</si>
  <si>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</si>
  <si>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</si>
  <si>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</si>
  <si>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</si>
  <si>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</si>
  <si>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</si>
  <si>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</si>
  <si>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</si>
  <si>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</si>
  <si>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</si>
  <si>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</si>
  <si>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</si>
  <si>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</si>
  <si>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</si>
  <si>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</si>
  <si>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</si>
  <si>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</si>
  <si>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</si>
  <si>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</si>
  <si>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</si>
  <si>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</si>
  <si>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</si>
  <si>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</si>
  <si>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</si>
  <si>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</si>
  <si>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</si>
  <si>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</si>
  <si>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</si>
  <si>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</si>
  <si>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</si>
  <si>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</si>
  <si>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</si>
  <si>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</si>
  <si>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</si>
  <si>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</si>
  <si>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</si>
  <si>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</si>
  <si>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</si>
  <si>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</si>
  <si>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</si>
  <si>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</si>
  <si>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</si>
  <si>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</si>
  <si>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</si>
  <si>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</si>
  <si>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</si>
  <si>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</si>
  <si>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</si>
  <si>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</si>
  <si>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</si>
  <si>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</si>
  <si>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</si>
  <si>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</si>
  <si>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</si>
  <si>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</si>
  <si>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</si>
  <si>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</si>
  <si>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</si>
  <si>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</si>
  <si>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</si>
  <si>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</si>
  <si>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</si>
  <si>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</si>
  <si>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</si>
  <si>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</si>
  <si>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</si>
  <si>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</si>
  <si>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</si>
  <si>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</si>
  <si>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</si>
  <si>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</si>
  <si>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</si>
  <si>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</si>
  <si>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</si>
  <si>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</si>
  <si>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</si>
  <si>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</si>
  <si>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</si>
  <si>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</si>
  <si>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</si>
  <si>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</si>
  <si>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</si>
  <si>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</si>
  <si>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</si>
  <si>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</si>
  <si>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</si>
  <si>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</si>
  <si>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</si>
  <si>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</si>
  <si>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</si>
  <si>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</si>
  <si>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</si>
  <si>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</si>
  <si>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</si>
  <si>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</si>
  <si>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</si>
  <si>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</si>
  <si>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</si>
  <si>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</si>
  <si>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</si>
  <si>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</si>
  <si>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</si>
  <si>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</si>
  <si>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</si>
  <si>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</si>
  <si>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</si>
  <si>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</si>
  <si>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</si>
  <si>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</si>
  <si>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</si>
  <si>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</si>
  <si>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</si>
  <si>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</si>
  <si>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</si>
  <si>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</si>
  <si>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</si>
  <si>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</si>
  <si>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</si>
  <si>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</si>
  <si>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</si>
  <si>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</si>
  <si>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</si>
  <si>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</si>
  <si>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</si>
  <si>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</si>
  <si>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</si>
  <si>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</si>
  <si>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</si>
  <si>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</si>
  <si>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</si>
  <si>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</si>
  <si>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</si>
  <si>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</si>
  <si>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</si>
  <si>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</si>
  <si>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</si>
  <si>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</si>
  <si>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</si>
  <si>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</si>
  <si>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</si>
  <si>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</si>
  <si>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</si>
  <si>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</si>
  <si>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</si>
  <si>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</si>
  <si>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</si>
  <si>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</si>
  <si>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</si>
  <si>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</si>
  <si>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</si>
  <si>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</si>
  <si>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</si>
  <si>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</si>
  <si>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</si>
  <si>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</si>
  <si>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</si>
  <si>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</si>
  <si>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</si>
  <si>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</si>
  <si>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</si>
  <si>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</si>
  <si>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</si>
  <si>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</si>
  <si>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</si>
  <si>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</si>
  <si>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</si>
  <si>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</si>
  <si>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</si>
  <si>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</si>
  <si>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</si>
  <si>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</si>
  <si>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</si>
  <si>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</si>
  <si>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</si>
  <si>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</si>
  <si>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</si>
  <si>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</si>
  <si>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</si>
  <si>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</si>
  <si>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</si>
  <si>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</si>
  <si>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</si>
  <si>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</si>
  <si>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</si>
  <si>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</si>
  <si>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</si>
  <si>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</si>
  <si>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</si>
  <si>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</si>
  <si>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</si>
  <si>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</si>
  <si>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</si>
  <si>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</si>
  <si>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</si>
  <si>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</si>
  <si>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</si>
  <si>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</si>
  <si>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</si>
  <si>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</si>
  <si>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</si>
  <si>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</si>
  <si>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</si>
  <si>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</si>
  <si>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</si>
  <si>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</si>
  <si>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</si>
  <si>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</si>
  <si>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</si>
  <si>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</si>
  <si>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</si>
  <si>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</si>
  <si>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</si>
  <si>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</si>
  <si>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</si>
  <si>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</si>
  <si>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</si>
  <si>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</si>
  <si>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</si>
  <si>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</si>
  <si>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</si>
  <si>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</si>
  <si>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</si>
  <si>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</si>
  <si>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</si>
  <si>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</si>
  <si>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</si>
  <si>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</si>
  <si>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</si>
  <si>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</si>
  <si>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</si>
  <si>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</si>
  <si>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</si>
  <si>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</si>
  <si>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</si>
  <si>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</si>
  <si>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</si>
  <si>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</si>
  <si>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</si>
  <si>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</si>
  <si>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</si>
  <si>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</si>
  <si>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</si>
  <si>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</si>
  <si>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</si>
  <si>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</si>
  <si>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</si>
  <si>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</si>
  <si>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</si>
  <si>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</si>
  <si>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</si>
  <si>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</si>
  <si>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</si>
  <si>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</si>
  <si>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</si>
  <si>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</si>
  <si>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</si>
  <si>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</si>
  <si>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</si>
  <si>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</si>
  <si>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</si>
  <si>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</si>
  <si>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</si>
  <si>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</si>
  <si>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</si>
  <si>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</si>
  <si>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</si>
  <si>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</si>
  <si>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</si>
  <si>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</si>
  <si>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</si>
  <si>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</si>
  <si>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</si>
  <si>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</si>
  <si>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</si>
  <si>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</si>
  <si>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</si>
  <si>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</si>
  <si>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</si>
  <si>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</si>
  <si>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</si>
  <si>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</si>
  <si>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</si>
  <si>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</si>
  <si>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</si>
  <si>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</si>
  <si>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</si>
  <si>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</si>
  <si>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</si>
  <si>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</si>
  <si>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</si>
  <si>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</si>
  <si>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</si>
  <si>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</si>
  <si>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</si>
  <si>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</si>
  <si>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</si>
  <si>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</si>
  <si>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</si>
  <si>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</si>
  <si>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</si>
  <si>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</si>
  <si>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</si>
  <si>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</si>
  <si>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</si>
  <si>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</si>
  <si>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</si>
  <si>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</si>
  <si>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</si>
  <si>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</si>
  <si>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</si>
  <si>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</si>
  <si>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</si>
  <si>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</si>
  <si>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</si>
  <si>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</si>
  <si>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</si>
  <si>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</si>
  <si>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</si>
  <si>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</si>
  <si>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</si>
  <si>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</si>
  <si>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</si>
  <si>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</si>
  <si>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</si>
  <si>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</si>
  <si>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</si>
  <si>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</si>
  <si>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</si>
  <si>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</si>
  <si>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</si>
  <si>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</si>
  <si>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</si>
  <si>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</si>
  <si>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</si>
  <si>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</si>
  <si>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</si>
  <si>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</si>
  <si>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</si>
  <si>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</si>
  <si>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</si>
  <si>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</si>
  <si>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</si>
  <si>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</si>
  <si>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</si>
  <si>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</si>
  <si>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</si>
  <si>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</si>
  <si>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</si>
  <si>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</si>
  <si>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</si>
  <si>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</si>
  <si>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</si>
  <si>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</si>
  <si>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</si>
  <si>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</si>
  <si>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</si>
  <si>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</si>
  <si>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</si>
  <si>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</si>
  <si>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</si>
  <si>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</si>
  <si>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</si>
  <si>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</si>
  <si>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</si>
  <si>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</si>
  <si>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</si>
  <si>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</si>
  <si>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</si>
  <si>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</si>
  <si>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</si>
  <si>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</si>
  <si>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</si>
  <si>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</si>
  <si>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</si>
  <si>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</si>
  <si>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</si>
  <si>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</si>
  <si>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</si>
  <si>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</si>
  <si>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</si>
  <si>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</si>
  <si>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</si>
  <si>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</si>
  <si>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</si>
  <si>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</si>
  <si>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</si>
  <si>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</si>
  <si>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</si>
  <si>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</si>
  <si>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</si>
  <si>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</si>
  <si>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</si>
  <si>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</si>
  <si>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</si>
  <si>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</si>
  <si>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</si>
  <si>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</si>
  <si>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</si>
  <si>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</si>
  <si>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</si>
  <si>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</si>
  <si>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</si>
  <si>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</si>
  <si>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</si>
  <si>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</si>
  <si>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</si>
  <si>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</si>
  <si>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</si>
  <si>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</si>
  <si>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</si>
  <si>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</si>
  <si>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</si>
  <si>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</si>
  <si>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</si>
  <si>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</si>
  <si>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</si>
  <si>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</si>
  <si>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</si>
  <si>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</si>
  <si>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</si>
  <si>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</si>
  <si>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</si>
  <si>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</si>
  <si>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</si>
  <si>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</si>
  <si>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</si>
  <si>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</si>
  <si>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</si>
  <si>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</si>
  <si>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</si>
  <si>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</si>
  <si>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</si>
  <si>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</si>
  <si>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</si>
  <si>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</si>
  <si>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</si>
  <si>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</si>
  <si>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</si>
  <si>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</si>
  <si>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</si>
  <si>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</si>
  <si>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</si>
  <si>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</si>
  <si>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</si>
  <si>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</si>
  <si>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</si>
  <si>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</si>
  <si>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</si>
  <si>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</si>
  <si>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</si>
  <si>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</si>
  <si>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</si>
  <si>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</si>
  <si>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</si>
  <si>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</si>
  <si>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</si>
  <si>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</si>
  <si>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</si>
  <si>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</si>
  <si>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</si>
  <si>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</si>
  <si>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</si>
  <si>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</si>
  <si>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</si>
  <si>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</si>
  <si>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</si>
  <si>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</si>
  <si>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</si>
  <si>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</si>
  <si>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</si>
  <si>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</si>
  <si>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</si>
  <si>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</si>
  <si>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</si>
  <si>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</si>
  <si>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</si>
  <si>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</si>
  <si>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</si>
  <si>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</si>
  <si>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</si>
  <si>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</si>
  <si>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</si>
  <si>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</si>
  <si>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</si>
  <si>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</si>
  <si>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</si>
  <si>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</si>
  <si>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</si>
  <si>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</si>
  <si>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</si>
  <si>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</si>
  <si>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</si>
  <si>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</si>
  <si>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</si>
  <si>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</si>
  <si>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</si>
  <si>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</si>
  <si>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</si>
  <si>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</si>
  <si>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</si>
  <si>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</si>
  <si>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</si>
  <si>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</si>
  <si>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</si>
  <si>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</si>
  <si>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</si>
  <si>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</si>
  <si>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</si>
  <si>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</si>
  <si>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</si>
  <si>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</si>
  <si>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</si>
  <si>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</si>
  <si>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</si>
  <si>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</si>
  <si>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</si>
  <si>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</si>
  <si>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</si>
  <si>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</si>
  <si>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</si>
  <si>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</si>
  <si>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</si>
  <si>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</si>
  <si>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</si>
  <si>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</si>
  <si>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</si>
  <si>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</si>
  <si>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</si>
  <si>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</si>
  <si>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</si>
  <si>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</si>
  <si>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</si>
  <si>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</si>
  <si>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</si>
  <si>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</si>
  <si>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</si>
  <si>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</si>
  <si>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</si>
  <si>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</si>
  <si>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</si>
  <si>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</si>
  <si>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</si>
  <si>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</si>
  <si>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</si>
  <si>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</si>
  <si>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</si>
  <si>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</si>
  <si>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</si>
  <si>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</si>
  <si>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</si>
  <si>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</si>
  <si>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</si>
  <si>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</si>
  <si>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</si>
  <si>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</si>
  <si>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</si>
  <si>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</si>
  <si>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</si>
  <si>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</si>
  <si>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</si>
  <si>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</si>
  <si>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</si>
  <si>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</si>
  <si>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</si>
  <si>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</si>
  <si>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</si>
  <si>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</si>
  <si>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</si>
  <si>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</si>
  <si>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</si>
  <si>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</si>
  <si>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</si>
  <si>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</si>
  <si>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</si>
  <si>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</si>
  <si>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</si>
  <si>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</si>
  <si>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</si>
  <si>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</si>
  <si>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</si>
  <si>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</si>
  <si>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</si>
  <si>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</si>
  <si>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</si>
  <si>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</si>
  <si>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</si>
  <si>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</si>
  <si>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</si>
  <si>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</si>
  <si>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</si>
  <si>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</si>
  <si>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</si>
  <si>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</si>
  <si>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</si>
  <si>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</si>
  <si>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</si>
  <si>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</si>
  <si>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</si>
  <si>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</si>
  <si>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</si>
  <si>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</si>
  <si>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</si>
  <si>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</si>
  <si>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</si>
  <si>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</si>
  <si>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</si>
  <si>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</si>
  <si>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</si>
  <si>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</si>
  <si>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</si>
  <si>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</si>
  <si>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</si>
  <si>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</si>
  <si>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</si>
  <si>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</si>
  <si>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</si>
  <si>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</si>
  <si>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</si>
  <si>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</si>
  <si>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</si>
  <si>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</si>
  <si>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</si>
  <si>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</si>
  <si>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</si>
  <si>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</si>
  <si>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</si>
  <si>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</si>
  <si>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</si>
  <si>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</si>
  <si>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</si>
  <si>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</si>
  <si>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</si>
  <si>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</si>
  <si>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</si>
  <si>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</si>
  <si>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</si>
  <si>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</si>
  <si>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</si>
  <si>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</si>
  <si>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</si>
  <si>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</si>
  <si>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</si>
  <si>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</si>
  <si>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</si>
  <si>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</si>
  <si>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</si>
  <si>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</si>
  <si>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</si>
  <si>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</si>
  <si>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</si>
  <si>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</si>
  <si>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</si>
  <si>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</si>
  <si>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</si>
  <si>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</si>
  <si>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</si>
  <si>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</si>
  <si>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</si>
  <si>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</si>
  <si>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</si>
  <si>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</si>
  <si>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</si>
  <si>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</si>
  <si>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</si>
  <si>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</si>
  <si>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</si>
  <si>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</si>
  <si>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</si>
  <si>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</si>
  <si>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</si>
  <si>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</si>
  <si>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</si>
  <si>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</si>
  <si>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</si>
  <si>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</si>
  <si>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</si>
  <si>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</si>
  <si>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</si>
  <si>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</si>
  <si>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</si>
  <si>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</si>
  <si>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</si>
  <si>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</si>
  <si>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</si>
  <si>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</si>
  <si>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</si>
  <si>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</si>
  <si>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</si>
  <si>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</si>
  <si>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</si>
  <si>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</si>
  <si>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</si>
  <si>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</si>
  <si>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</si>
  <si>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</si>
  <si>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</si>
  <si>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</si>
  <si>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</si>
  <si>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</si>
  <si>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</si>
  <si>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</si>
  <si>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</si>
  <si>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</si>
  <si>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</si>
  <si>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</si>
  <si>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</si>
  <si>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</si>
  <si>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</si>
  <si>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</si>
  <si>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</si>
  <si>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</si>
  <si>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</si>
  <si>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</si>
  <si>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</si>
  <si>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</si>
  <si>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</si>
  <si>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</si>
  <si>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</si>
  <si>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</si>
  <si>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</si>
  <si>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</si>
  <si>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</si>
  <si>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</si>
  <si>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</si>
  <si>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</si>
  <si>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</si>
  <si>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</si>
  <si>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</si>
  <si>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</si>
  <si>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</si>
  <si>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</si>
  <si>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</si>
  <si>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</si>
  <si>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</si>
  <si>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</si>
  <si>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</si>
  <si>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</si>
  <si>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</si>
  <si>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</si>
  <si>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</si>
  <si>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</si>
  <si>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</si>
  <si>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</si>
  <si>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</si>
  <si>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</si>
  <si>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</si>
  <si>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</si>
  <si>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</si>
  <si>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</si>
  <si>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</si>
  <si>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</si>
  <si>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</si>
  <si>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</si>
  <si>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</si>
  <si>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</si>
  <si>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</si>
  <si>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</si>
  <si>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</si>
  <si>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</si>
  <si>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</si>
  <si>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</si>
  <si>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</si>
  <si>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</si>
  <si>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</si>
  <si>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</si>
  <si>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</si>
  <si>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</si>
  <si>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</si>
  <si>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</si>
  <si>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</si>
  <si>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</si>
  <si>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</si>
  <si>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</si>
  <si>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</si>
  <si>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</si>
  <si>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</si>
  <si>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</si>
  <si>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</si>
  <si>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</si>
  <si>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</si>
  <si>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</si>
  <si>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</si>
  <si>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</si>
  <si>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</si>
  <si>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</si>
  <si>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</si>
  <si>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</si>
  <si>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</si>
  <si>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</si>
  <si>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</si>
  <si>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</si>
  <si>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</si>
  <si>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</si>
  <si>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</si>
  <si>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</si>
  <si>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</si>
  <si>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</si>
  <si>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</si>
  <si>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</si>
  <si>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</si>
  <si>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</si>
  <si>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</si>
  <si>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</si>
  <si>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</si>
  <si>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</si>
  <si>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</si>
  <si>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</si>
  <si>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</si>
  <si>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</si>
  <si>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</si>
  <si>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</si>
  <si>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</si>
  <si>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</si>
  <si>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</si>
  <si>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</si>
  <si>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</si>
  <si>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</si>
  <si>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</si>
  <si>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</si>
  <si>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</si>
  <si>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</si>
  <si>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</si>
  <si>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</si>
  <si>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</si>
  <si>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</si>
  <si>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</si>
  <si>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</si>
  <si>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</si>
  <si>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</si>
  <si>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</si>
  <si>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</si>
  <si>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</si>
  <si>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</si>
  <si>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</si>
  <si>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</si>
  <si>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</si>
  <si>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</si>
  <si>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</si>
  <si>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</si>
  <si>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</si>
  <si>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</si>
  <si>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</si>
  <si>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</si>
  <si>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</si>
  <si>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</si>
  <si>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</si>
  <si>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</si>
  <si>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</si>
  <si>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</si>
  <si>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</si>
  <si>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</si>
  <si>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</si>
  <si>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</si>
  <si>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</si>
  <si>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</si>
  <si>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</si>
  <si>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</si>
  <si>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</si>
  <si>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</si>
  <si>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</si>
  <si>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</si>
  <si>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</si>
  <si>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</si>
  <si>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</si>
  <si>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</si>
  <si>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</si>
  <si>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</si>
  <si>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</si>
  <si>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</si>
  <si>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</si>
  <si>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</si>
  <si>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</si>
  <si>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</si>
  <si>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</si>
  <si>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</si>
  <si>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</si>
  <si>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</si>
  <si>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</si>
  <si>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</si>
  <si>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</si>
  <si>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</si>
  <si>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</si>
  <si>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</si>
  <si>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</si>
  <si>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</si>
  <si>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</si>
  <si>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</si>
  <si>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</si>
  <si>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</si>
  <si>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</si>
  <si>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</si>
  <si>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</si>
  <si>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</si>
  <si>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</si>
  <si>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</si>
  <si>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</si>
  <si>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</si>
  <si>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</si>
  <si>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</si>
  <si>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</si>
  <si>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</si>
  <si>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</si>
  <si>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</si>
  <si>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</si>
  <si>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</si>
  <si>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</si>
  <si>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</si>
  <si>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</si>
  <si>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</si>
  <si>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</si>
  <si>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</si>
  <si>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</si>
  <si>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</si>
  <si>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</si>
  <si>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</si>
  <si>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</si>
  <si>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</si>
  <si>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</si>
  <si>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</si>
  <si>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</si>
  <si>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</si>
  <si>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</si>
  <si>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</si>
  <si>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</si>
  <si>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</si>
  <si>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</si>
  <si>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</si>
  <si>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</si>
  <si>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</si>
  <si>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</si>
  <si>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</si>
  <si>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</si>
  <si>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</si>
  <si>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</si>
  <si>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</si>
  <si>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</si>
  <si>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</si>
  <si>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</si>
  <si>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</si>
  <si>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</si>
  <si>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</si>
  <si>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</si>
  <si>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</si>
  <si>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</si>
  <si>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</si>
  <si>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</si>
  <si>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</si>
  <si>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</si>
  <si>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</si>
  <si>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</si>
  <si>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</si>
  <si>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</si>
  <si>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</si>
  <si>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</si>
  <si>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</si>
  <si>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</si>
  <si>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</si>
  <si>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</si>
  <si>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</si>
  <si>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</si>
  <si>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</si>
  <si>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</si>
  <si>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</si>
  <si>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</si>
  <si>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</si>
  <si>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</si>
  <si>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</si>
  <si>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</si>
  <si>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</si>
  <si>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</si>
  <si>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</si>
  <si>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</si>
  <si>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</si>
  <si>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</si>
  <si>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</si>
  <si>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</si>
  <si>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</si>
  <si>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</si>
  <si>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</si>
  <si>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</si>
  <si>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</si>
  <si>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</si>
  <si>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</si>
  <si>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</si>
  <si>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</si>
  <si>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</si>
  <si>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</si>
  <si>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</si>
  <si>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</si>
  <si>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</si>
  <si>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</si>
  <si>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</si>
  <si>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</si>
  <si>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</si>
  <si>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</si>
  <si>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</si>
  <si>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</si>
  <si>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</si>
  <si>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</si>
  <si>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</si>
  <si>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</si>
  <si>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</si>
  <si>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</si>
  <si>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</si>
  <si>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</si>
  <si>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</si>
  <si>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</si>
  <si>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</si>
  <si>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</si>
  <si>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</si>
  <si>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</si>
  <si>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</si>
  <si>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</si>
  <si>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</si>
  <si>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</si>
  <si>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</si>
  <si>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</si>
  <si>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</si>
  <si>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</si>
  <si>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</si>
  <si>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</si>
  <si>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</si>
  <si>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</si>
  <si>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</si>
  <si>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</si>
  <si>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</si>
  <si>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</si>
  <si>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</si>
  <si>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</si>
  <si>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</si>
  <si>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</si>
  <si>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</si>
  <si>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</si>
  <si>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</si>
  <si>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</si>
  <si>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</si>
  <si>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</si>
  <si>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</si>
  <si>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</si>
  <si>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</si>
  <si>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</si>
  <si>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</si>
  <si>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</si>
  <si>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</si>
  <si>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</si>
  <si>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</si>
  <si>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</si>
  <si>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</si>
  <si>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</si>
  <si>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</si>
  <si>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</si>
  <si>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</si>
  <si>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</si>
  <si>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</si>
  <si>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</si>
  <si>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</si>
  <si>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</si>
  <si>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</si>
  <si>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</si>
  <si>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</si>
  <si>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</si>
  <si>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</si>
  <si>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</si>
  <si>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</si>
  <si>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</si>
  <si>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</si>
  <si>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</si>
  <si>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</si>
  <si>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</si>
  <si>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</si>
  <si>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</si>
  <si>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</si>
  <si>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</si>
  <si>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</si>
  <si>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</si>
  <si>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</si>
  <si>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</si>
  <si>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</si>
  <si>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</si>
  <si>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</si>
  <si>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</si>
  <si>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</si>
  <si>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</si>
  <si>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</si>
  <si>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</si>
  <si>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</si>
  <si>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</si>
  <si>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</si>
  <si>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</si>
  <si>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</si>
  <si>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</si>
  <si>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</si>
  <si>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</si>
  <si>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</si>
  <si>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</si>
  <si>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</si>
  <si>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</si>
  <si>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</si>
  <si>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</si>
  <si>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</si>
  <si>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</si>
  <si>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</si>
  <si>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</si>
  <si>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</si>
  <si>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</si>
  <si>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</si>
  <si>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</si>
  <si>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</si>
  <si>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</si>
  <si>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</si>
  <si>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</si>
  <si>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</si>
  <si>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</si>
  <si>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</si>
  <si>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</si>
  <si>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</si>
  <si>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</si>
  <si>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</si>
  <si>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</si>
  <si>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</si>
  <si>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</si>
  <si>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</si>
  <si>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</si>
  <si>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</si>
  <si>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</si>
  <si>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</si>
  <si>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</si>
  <si>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</si>
  <si>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</si>
  <si>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</si>
  <si>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</si>
  <si>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</si>
  <si>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</si>
  <si>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</si>
  <si>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</si>
  <si>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</si>
  <si>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</si>
  <si>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</si>
  <si>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</si>
  <si>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</si>
  <si>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</si>
  <si>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</si>
  <si>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</si>
  <si>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</si>
  <si>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</si>
  <si>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</si>
  <si>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</si>
  <si>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</si>
  <si>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</si>
  <si>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</si>
  <si>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</si>
  <si>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</si>
  <si>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</si>
  <si>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</si>
  <si>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</si>
  <si>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</si>
  <si>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</si>
  <si>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</si>
  <si>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</si>
  <si>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</si>
  <si>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</si>
  <si>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</si>
  <si>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</si>
  <si>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</si>
  <si>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</si>
  <si>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</si>
  <si>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</si>
  <si>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</si>
  <si>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</si>
  <si>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</si>
  <si>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</si>
  <si>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</si>
  <si>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</si>
  <si>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</si>
  <si>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</si>
  <si>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</si>
  <si>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</si>
  <si>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</si>
  <si>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</si>
  <si>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</si>
  <si>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</si>
  <si>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</si>
  <si>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</si>
  <si>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</si>
  <si>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</si>
  <si>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</si>
  <si>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</si>
  <si>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</si>
  <si>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</si>
  <si>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</si>
  <si>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</si>
  <si>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</si>
  <si>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</si>
  <si>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</si>
  <si>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</si>
  <si>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</si>
  <si>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</si>
  <si>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</si>
  <si>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</si>
  <si>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</si>
  <si>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</si>
  <si>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</si>
  <si>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</si>
  <si>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</si>
  <si>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</si>
  <si>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</si>
  <si>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</si>
  <si>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</si>
  <si>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</si>
  <si>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</si>
  <si>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</si>
  <si>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</si>
  <si>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</si>
  <si>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</si>
  <si>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</si>
  <si>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</si>
  <si>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</si>
  <si>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</si>
  <si>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</si>
  <si>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</si>
  <si>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</si>
  <si>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</si>
  <si>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</si>
  <si>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</si>
  <si>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</si>
  <si>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</si>
  <si>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</si>
  <si>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</si>
  <si>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</si>
  <si>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</si>
  <si>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</si>
  <si>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</si>
  <si>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</si>
  <si>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</si>
  <si>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</si>
  <si>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</si>
  <si>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</si>
  <si>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</si>
  <si>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</si>
  <si>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</si>
  <si>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</si>
  <si>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</si>
  <si>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</si>
  <si>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</si>
  <si>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</si>
  <si>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</si>
  <si>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</si>
  <si>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</si>
  <si>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</si>
  <si>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</si>
  <si>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</si>
  <si>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</si>
  <si>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</si>
  <si>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</si>
  <si>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</si>
  <si>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</si>
  <si>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</si>
  <si>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</si>
  <si>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</si>
  <si>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</si>
  <si>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</si>
  <si>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</si>
  <si>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</si>
  <si>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</si>
  <si>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</si>
  <si>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</si>
  <si>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</si>
  <si>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</si>
  <si>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</si>
  <si>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</si>
  <si>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</si>
  <si>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</si>
  <si>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</si>
  <si>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</si>
  <si>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</si>
  <si>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</si>
  <si>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</si>
  <si>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</si>
  <si>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</si>
  <si>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</si>
  <si>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</si>
  <si>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</si>
  <si>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</si>
  <si>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</si>
  <si>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</si>
  <si>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</si>
  <si>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</si>
  <si>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</si>
  <si>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</si>
  <si>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</si>
  <si>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</si>
  <si>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</si>
  <si>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</si>
  <si>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</si>
  <si>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</si>
  <si>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</si>
  <si>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</si>
  <si>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</si>
  <si>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</si>
  <si>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</si>
  <si>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</si>
  <si>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</si>
  <si>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</si>
  <si>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</si>
  <si>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</si>
  <si>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</si>
  <si>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</si>
  <si>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</si>
  <si>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</si>
  <si>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</si>
  <si>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</si>
  <si>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</si>
  <si>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</si>
  <si>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</si>
  <si>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</si>
  <si>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</si>
  <si>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</si>
  <si>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</si>
  <si>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</si>
  <si>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</si>
  <si>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</si>
  <si>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</si>
  <si>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</si>
  <si>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</si>
  <si>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</si>
  <si>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</si>
  <si>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</si>
  <si>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</si>
  <si>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</si>
  <si>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</si>
  <si>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</si>
  <si>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</si>
  <si>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</si>
  <si>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</si>
  <si>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</si>
  <si>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</si>
  <si>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</si>
  <si>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</si>
  <si>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</si>
  <si>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</si>
  <si>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</si>
  <si>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</si>
  <si>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</si>
  <si>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</si>
  <si>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</si>
  <si>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</si>
  <si>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</si>
  <si>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</si>
  <si>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</si>
  <si>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</si>
  <si>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</si>
  <si>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</si>
  <si>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</si>
  <si>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</si>
  <si>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</si>
  <si>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</si>
  <si>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</si>
  <si>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</si>
  <si>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</si>
  <si>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</si>
  <si>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</si>
  <si>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</si>
  <si>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</si>
  <si>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</si>
  <si>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</si>
  <si>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</si>
  <si>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</si>
  <si>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</si>
  <si>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</si>
  <si>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</si>
  <si>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</si>
  <si>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</si>
  <si>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</si>
  <si>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</si>
  <si>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</si>
  <si>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</si>
  <si>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</si>
  <si>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</si>
  <si>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</si>
  <si>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</si>
  <si>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</si>
  <si>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</si>
  <si>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</si>
  <si>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</si>
  <si>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</si>
  <si>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</si>
  <si>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</si>
  <si>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</si>
  <si>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</si>
  <si>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</si>
  <si>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</si>
  <si>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</si>
  <si>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</si>
  <si>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</si>
  <si>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</si>
  <si>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</si>
  <si>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</si>
  <si>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</si>
  <si>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</si>
  <si>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</si>
  <si>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</si>
  <si>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</si>
  <si>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</si>
  <si>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</si>
  <si>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</si>
  <si>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</si>
  <si>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</si>
  <si>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</si>
  <si>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</si>
  <si>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</si>
  <si>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</si>
  <si>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</si>
  <si>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</si>
  <si>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</si>
  <si>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</si>
  <si>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</si>
  <si>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</si>
  <si>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</si>
  <si>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</si>
  <si>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</si>
  <si>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</si>
  <si>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</si>
  <si>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</si>
  <si>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</si>
  <si>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</si>
  <si>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</si>
  <si>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</si>
  <si>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</si>
  <si>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</si>
  <si>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</si>
  <si>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</si>
  <si>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</si>
  <si>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</si>
  <si>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</si>
  <si>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</si>
  <si>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</si>
  <si>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</si>
  <si>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</si>
  <si>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</si>
  <si>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</si>
  <si>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</si>
  <si>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</si>
  <si>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</si>
  <si>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</si>
  <si>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</si>
  <si>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</si>
  <si>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</si>
  <si>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</si>
  <si>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</si>
  <si>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</si>
  <si>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</si>
  <si>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</si>
  <si>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</si>
  <si>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</si>
  <si>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</si>
  <si>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</si>
  <si>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</si>
  <si>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</si>
  <si>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</si>
  <si>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</si>
  <si>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</si>
  <si>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</si>
  <si>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</si>
  <si>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</si>
  <si>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</si>
  <si>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</si>
  <si>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</si>
  <si>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</si>
  <si>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</si>
  <si>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</si>
  <si>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</si>
  <si>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</si>
  <si>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</si>
  <si>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</si>
  <si>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</si>
  <si>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</si>
  <si>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</si>
  <si>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</si>
  <si>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</si>
  <si>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</si>
  <si>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</si>
  <si>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</si>
  <si>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</si>
  <si>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</si>
  <si>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</si>
  <si>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</si>
  <si>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</si>
  <si>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</si>
  <si>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</si>
  <si>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</si>
  <si>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</si>
  <si>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</si>
  <si>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</si>
  <si>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</si>
  <si>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</si>
  <si>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</si>
  <si>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</si>
  <si>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</si>
  <si>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</si>
  <si>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</si>
  <si>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</si>
  <si>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</si>
  <si>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</si>
  <si>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</si>
  <si>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</si>
  <si>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</si>
  <si>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</si>
  <si>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</si>
  <si>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</si>
  <si>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</si>
  <si>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</si>
  <si>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</si>
  <si>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</si>
  <si>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</si>
  <si>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</si>
  <si>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</si>
  <si>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</si>
  <si>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</si>
  <si>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</si>
  <si>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</si>
  <si>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</si>
  <si>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</si>
  <si>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</si>
  <si>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</si>
  <si>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</si>
  <si>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</si>
  <si>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</si>
  <si>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</si>
  <si>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</si>
  <si>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</si>
  <si>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</si>
  <si>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</si>
  <si>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</si>
  <si>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</si>
  <si>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</si>
  <si>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</si>
  <si>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</si>
  <si>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</si>
  <si>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</si>
  <si>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</si>
  <si>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</si>
  <si>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</si>
  <si>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</si>
  <si>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</si>
  <si>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</si>
  <si>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</si>
  <si>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</si>
  <si>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</si>
  <si>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</si>
  <si>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</si>
  <si>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</si>
  <si>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</si>
  <si>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</si>
  <si>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</si>
  <si>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</si>
  <si>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</si>
  <si>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</si>
  <si>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</si>
  <si>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</si>
  <si>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</si>
  <si>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</si>
  <si>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</si>
  <si>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</si>
  <si>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</si>
  <si>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</si>
  <si>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</si>
  <si>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</si>
  <si>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</si>
  <si>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</si>
  <si>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</si>
  <si>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</si>
  <si>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</si>
  <si>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</si>
  <si>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</si>
  <si>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</si>
  <si>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</si>
  <si>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</si>
  <si>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</si>
  <si>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</si>
  <si>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</si>
  <si>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</si>
  <si>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</si>
  <si>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</si>
  <si>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</si>
  <si>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</si>
  <si>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</si>
  <si>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</si>
  <si>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</si>
  <si>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</si>
  <si>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</si>
  <si>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</si>
  <si>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</si>
  <si>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</si>
  <si>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</si>
  <si>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</si>
  <si>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</si>
  <si>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</si>
  <si>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</si>
  <si>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</si>
  <si>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</si>
  <si>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</si>
  <si>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</si>
  <si>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</si>
  <si>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</si>
  <si>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</si>
  <si>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</si>
  <si>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</si>
  <si>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</si>
  <si>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</si>
  <si>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</si>
  <si>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</si>
  <si>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</si>
  <si>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</si>
  <si>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</si>
  <si>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</si>
  <si>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</si>
  <si>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</si>
  <si>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</si>
  <si>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</si>
  <si>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</si>
  <si>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</si>
  <si>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</si>
  <si>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</si>
  <si>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</si>
  <si>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</si>
  <si>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</si>
  <si>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</si>
  <si>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</si>
  <si>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</si>
  <si>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</si>
  <si>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</si>
  <si>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</si>
  <si>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</si>
  <si>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</si>
  <si>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</si>
  <si>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</si>
  <si>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</si>
  <si>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</si>
  <si>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</si>
  <si>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</si>
  <si>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</si>
  <si>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</si>
  <si>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</si>
  <si>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</si>
  <si>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</si>
  <si>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</si>
  <si>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</si>
  <si>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</si>
  <si>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</si>
  <si>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</si>
  <si>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</si>
  <si>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</si>
  <si>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</si>
  <si>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</si>
  <si>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</si>
  <si>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</si>
  <si>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</si>
  <si>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</si>
  <si>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</si>
  <si>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</si>
  <si>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</si>
  <si>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</si>
  <si>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</si>
  <si>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</si>
  <si>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</si>
  <si>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</si>
  <si>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</si>
  <si>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</si>
  <si>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</si>
  <si>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</si>
  <si>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</si>
  <si>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</si>
  <si>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</si>
  <si>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</si>
  <si>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</si>
  <si>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</si>
  <si>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</si>
  <si>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</si>
  <si>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</si>
  <si>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</si>
  <si>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</si>
  <si>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</si>
  <si>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</si>
  <si>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</si>
  <si>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</si>
  <si>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</si>
  <si>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</si>
  <si>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</si>
  <si>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</si>
  <si>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</si>
  <si>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</si>
  <si>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</si>
  <si>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</si>
  <si>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</si>
  <si>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</si>
  <si>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</si>
  <si>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</si>
  <si>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</si>
  <si>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</si>
  <si>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</si>
  <si>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</si>
  <si>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</si>
  <si>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</si>
  <si>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</si>
  <si>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</si>
  <si>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</si>
  <si>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</si>
  <si>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</si>
  <si>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</si>
  <si>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</si>
  <si>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</si>
  <si>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</si>
  <si>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</si>
  <si>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</si>
  <si>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</si>
  <si>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</si>
  <si>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</si>
  <si>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</si>
  <si>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</si>
  <si>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</si>
  <si>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</si>
  <si>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</si>
  <si>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</si>
  <si>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</si>
  <si>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</si>
  <si>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</si>
  <si>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</si>
  <si>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</si>
  <si>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</si>
  <si>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</si>
  <si>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</si>
  <si>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</si>
  <si>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</si>
  <si>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</si>
  <si>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</si>
  <si>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</si>
  <si>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</si>
  <si>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</si>
  <si>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</si>
  <si>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</si>
  <si>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</si>
  <si>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</si>
  <si>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</si>
  <si>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</si>
  <si>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</si>
  <si>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</si>
  <si>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</si>
  <si>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</si>
  <si>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</si>
  <si>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</si>
  <si>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</si>
  <si>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</si>
  <si>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</si>
  <si>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</si>
  <si>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</si>
  <si>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</si>
  <si>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</si>
  <si>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</si>
  <si>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</si>
  <si>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</si>
  <si>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</si>
  <si>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</si>
  <si>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</si>
  <si>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</si>
  <si>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</si>
  <si>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</si>
  <si>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</si>
  <si>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</si>
  <si>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</si>
  <si>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</si>
  <si>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</si>
  <si>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</si>
  <si>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</si>
  <si>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</si>
  <si>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</si>
  <si>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</si>
  <si>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</si>
  <si>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</si>
  <si>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</si>
  <si>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</si>
  <si>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</si>
  <si>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</si>
  <si>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</si>
  <si>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</si>
  <si>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</si>
  <si>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</si>
  <si>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</si>
  <si>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</si>
  <si>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</si>
  <si>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</si>
  <si>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</si>
  <si>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</si>
  <si>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</si>
  <si>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</si>
  <si>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</si>
  <si>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</si>
  <si>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</si>
  <si>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</si>
  <si>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</si>
  <si>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</si>
  <si>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</si>
  <si>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</si>
  <si>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</si>
  <si>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</si>
  <si>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</si>
  <si>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</si>
  <si>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</si>
  <si>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</si>
  <si>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</si>
  <si>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</si>
  <si>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</si>
  <si>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</si>
  <si>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</si>
  <si>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</si>
  <si>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</si>
  <si>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</si>
  <si>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</si>
  <si>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</si>
  <si>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</si>
  <si>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</si>
  <si>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</si>
  <si>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</si>
  <si>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</si>
  <si>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</si>
  <si>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</si>
  <si>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</si>
  <si>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</si>
  <si>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</si>
  <si>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</si>
  <si>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</si>
  <si>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</si>
  <si>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</si>
  <si>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</si>
  <si>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</si>
  <si>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</si>
  <si>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</si>
  <si>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</si>
  <si>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</si>
  <si>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</si>
  <si>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</si>
  <si>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</si>
  <si>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</si>
  <si>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</si>
  <si>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</si>
  <si>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</si>
  <si>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</si>
  <si>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</si>
  <si>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</si>
  <si>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</si>
  <si>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</si>
  <si>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</si>
  <si>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</si>
  <si>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</si>
  <si>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</si>
  <si>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</si>
  <si>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</si>
  <si>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</si>
  <si>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</si>
  <si>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</si>
  <si>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</si>
  <si>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</si>
  <si>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</si>
  <si>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</si>
  <si>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</si>
  <si>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</si>
  <si>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</si>
  <si>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</si>
  <si>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</si>
  <si>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</si>
  <si>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</si>
  <si>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</si>
  <si>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</si>
  <si>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</si>
  <si>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</si>
  <si>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</si>
  <si>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</si>
  <si>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</si>
  <si>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</si>
  <si>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</si>
  <si>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</si>
  <si>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</si>
  <si>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</si>
  <si>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</si>
  <si>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</si>
  <si>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</si>
  <si>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</si>
  <si>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</si>
  <si>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</si>
  <si>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</si>
  <si>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</si>
  <si>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</si>
  <si>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</si>
  <si>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</si>
  <si>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</si>
  <si>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</si>
  <si>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</si>
  <si>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</si>
  <si>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</si>
  <si>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</si>
  <si>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</si>
  <si>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</si>
  <si>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</si>
  <si>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</si>
  <si>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</si>
  <si>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</si>
  <si>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</si>
  <si>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</si>
  <si>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</si>
  <si>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</si>
  <si>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</si>
  <si>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</si>
  <si>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</si>
  <si>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</si>
  <si>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</si>
  <si>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</si>
  <si>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</si>
  <si>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</si>
  <si>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</si>
  <si>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</si>
  <si>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</si>
  <si>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</si>
  <si>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</si>
  <si>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</si>
  <si>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</si>
  <si>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</si>
  <si>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</si>
  <si>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</si>
  <si>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</si>
  <si>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</si>
  <si>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</si>
  <si>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</si>
  <si>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</si>
  <si>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</si>
  <si>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</si>
  <si>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</si>
  <si>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</si>
  <si>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</si>
  <si>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</si>
  <si>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</si>
  <si>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</si>
  <si>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</si>
  <si>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</si>
  <si>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</si>
  <si>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</si>
  <si>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</si>
  <si>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</si>
  <si>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</si>
  <si>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</si>
  <si>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</si>
  <si>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</si>
  <si>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</si>
  <si>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</si>
  <si>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</si>
  <si>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</si>
  <si>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</si>
  <si>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</si>
  <si>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</si>
  <si>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</si>
  <si>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</si>
  <si>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</si>
  <si>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</si>
  <si>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</si>
  <si>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</si>
  <si>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</si>
  <si>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</si>
  <si>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</si>
  <si>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</si>
  <si>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</si>
  <si>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</si>
  <si>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</si>
  <si>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</si>
  <si>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</si>
  <si>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</si>
  <si>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</si>
  <si>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</si>
  <si>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</si>
  <si>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</si>
  <si>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</si>
  <si>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</si>
  <si>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</si>
  <si>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</si>
  <si>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</si>
  <si>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</si>
  <si>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</si>
  <si>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</si>
  <si>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</si>
  <si>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</si>
  <si>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</si>
  <si>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</si>
  <si>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</si>
  <si>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</si>
  <si>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</si>
  <si>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</si>
  <si>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</si>
  <si>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</si>
  <si>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</si>
  <si>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</si>
  <si>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</si>
  <si>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</si>
  <si>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</si>
  <si>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</si>
  <si>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</si>
  <si>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</si>
  <si>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</si>
  <si>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</si>
  <si>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</si>
  <si>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</si>
  <si>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</si>
  <si>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</si>
  <si>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</si>
  <si>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</si>
  <si>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</si>
  <si>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</si>
  <si>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</si>
  <si>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</si>
  <si>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</si>
  <si>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</si>
  <si>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</si>
  <si>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</si>
  <si>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</si>
  <si>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</si>
  <si>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</si>
  <si>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</si>
  <si>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</si>
  <si>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</si>
  <si>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</si>
  <si>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</si>
  <si>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</si>
  <si>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</si>
  <si>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</si>
  <si>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</si>
  <si>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</si>
  <si>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</si>
  <si>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</si>
  <si>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</si>
  <si>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</si>
  <si>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</si>
  <si>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</si>
  <si>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</si>
  <si>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</si>
  <si>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</si>
  <si>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</si>
  <si>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</si>
  <si>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</si>
  <si>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</si>
  <si>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</si>
  <si>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</si>
  <si>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</si>
  <si>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</si>
  <si>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</si>
  <si>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</si>
  <si>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</si>
  <si>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</si>
  <si>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</si>
  <si>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</si>
  <si>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</si>
  <si>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</si>
  <si>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</si>
  <si>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</si>
  <si>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</si>
  <si>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</si>
  <si>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</si>
  <si>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</si>
  <si>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</si>
  <si>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</si>
  <si>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</si>
  <si>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</si>
  <si>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</si>
  <si>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</si>
  <si>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</si>
  <si>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</si>
  <si>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</si>
  <si>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</si>
  <si>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</si>
  <si>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</si>
  <si>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</si>
  <si>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</si>
  <si>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</si>
  <si>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</si>
  <si>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</si>
  <si>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</si>
  <si>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</si>
  <si>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</si>
  <si>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</si>
  <si>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</si>
  <si>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</si>
  <si>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</si>
  <si>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</si>
  <si>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</si>
  <si>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</si>
  <si>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</si>
  <si>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</si>
  <si>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</si>
  <si>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</si>
  <si>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</si>
  <si>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</si>
  <si>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</si>
  <si>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</si>
  <si>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</si>
  <si>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</si>
  <si>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</si>
  <si>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</si>
  <si>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</si>
  <si>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</si>
  <si>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</si>
  <si>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</si>
  <si>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</si>
  <si>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</si>
  <si>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</si>
  <si>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</si>
  <si>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</si>
  <si>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</si>
  <si>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</si>
  <si>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</si>
  <si>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</si>
  <si>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</si>
  <si>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</si>
  <si>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</si>
  <si>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</si>
  <si>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</si>
  <si>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</si>
  <si>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</si>
  <si>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</si>
  <si>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</si>
  <si>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</si>
  <si>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</si>
  <si>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</si>
  <si>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</si>
  <si>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</si>
  <si>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</si>
  <si>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</si>
  <si>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</si>
  <si>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</si>
  <si>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</si>
  <si>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</si>
  <si>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</si>
  <si>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</si>
  <si>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</si>
  <si>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</si>
  <si>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</si>
  <si>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</si>
  <si>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</si>
  <si>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</si>
  <si>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</si>
  <si>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</si>
  <si>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</si>
  <si>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</si>
  <si>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</si>
  <si>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</si>
  <si>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</si>
  <si>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</si>
  <si>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</si>
  <si>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</si>
  <si>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</si>
  <si>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</si>
  <si>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</si>
  <si>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</si>
  <si>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</si>
  <si>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</si>
  <si>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</si>
  <si>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</si>
  <si>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</si>
  <si>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</si>
  <si>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</si>
  <si>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</si>
  <si>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</si>
  <si>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</si>
  <si>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</si>
  <si>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</si>
  <si>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</si>
  <si>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</si>
  <si>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</si>
  <si>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</si>
  <si>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</si>
  <si>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</si>
  <si>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</si>
  <si>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</si>
  <si>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</si>
  <si>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</si>
  <si>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</si>
  <si>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</si>
  <si>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</si>
  <si>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</si>
  <si>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</si>
  <si>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</si>
  <si>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</si>
  <si>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</si>
  <si>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</si>
  <si>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</si>
  <si>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</si>
  <si>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</si>
  <si>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</si>
  <si>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</si>
  <si>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</si>
  <si>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</si>
  <si>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</si>
  <si>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</si>
  <si>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</si>
  <si>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</si>
  <si>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</si>
  <si>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</si>
  <si>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</si>
  <si>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</si>
  <si>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</si>
  <si>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</si>
  <si>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</si>
  <si>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</si>
  <si>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</si>
  <si>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</si>
  <si>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</si>
  <si>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</si>
  <si>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</si>
  <si>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</si>
  <si>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</si>
  <si>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</si>
  <si>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</si>
  <si>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</si>
  <si>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</si>
  <si>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</si>
  <si>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</si>
  <si>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</si>
  <si>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</si>
  <si>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</si>
  <si>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</si>
  <si>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</si>
  <si>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</si>
  <si>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</si>
  <si>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</si>
  <si>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</si>
  <si>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</si>
  <si>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</si>
  <si>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</si>
  <si>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</si>
  <si>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</si>
  <si>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</si>
  <si>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</si>
  <si>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</si>
  <si>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</si>
  <si>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</si>
  <si>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</si>
  <si>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</si>
  <si>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</si>
  <si>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</si>
  <si>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</si>
  <si>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</si>
  <si>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</si>
  <si>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</si>
  <si>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</si>
  <si>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</si>
  <si>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</si>
  <si>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</si>
  <si>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</si>
  <si>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</si>
  <si>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</si>
  <si>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</si>
  <si>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</si>
  <si>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</si>
  <si>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</si>
  <si>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</si>
  <si>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</si>
  <si>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</si>
  <si>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</si>
  <si>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</si>
  <si>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</si>
  <si>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</si>
  <si>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</si>
  <si>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</si>
  <si>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</si>
  <si>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</si>
  <si>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</si>
  <si>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</si>
  <si>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</si>
  <si>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</si>
  <si>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</si>
  <si>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</si>
  <si>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</si>
  <si>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</si>
  <si>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</si>
  <si>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</si>
  <si>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</si>
  <si>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</si>
  <si>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</si>
  <si>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</si>
  <si>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</si>
  <si>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</si>
  <si>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</si>
  <si>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</si>
  <si>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</si>
  <si>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</si>
  <si>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</si>
  <si>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</si>
  <si>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</si>
  <si>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</si>
  <si>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</si>
  <si>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</si>
  <si>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</si>
  <si>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</si>
  <si>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</si>
  <si>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</si>
  <si>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</si>
  <si>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</si>
  <si>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</si>
  <si>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</si>
  <si>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</si>
  <si>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</si>
  <si>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</si>
  <si>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</si>
  <si>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</si>
  <si>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</si>
  <si>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</si>
  <si>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</si>
  <si>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</si>
  <si>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</si>
  <si>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</si>
  <si>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</si>
  <si>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</si>
  <si>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</si>
  <si>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</si>
  <si>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</si>
  <si>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</si>
  <si>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</si>
  <si>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</si>
  <si>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</si>
  <si>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</si>
  <si>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</si>
  <si>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</si>
  <si>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</si>
  <si>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</si>
  <si>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</si>
  <si>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</si>
  <si>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</si>
  <si>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</si>
  <si>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</si>
  <si>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</si>
  <si>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</si>
  <si>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</si>
  <si>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</si>
  <si>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</si>
  <si>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</si>
  <si>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</si>
  <si>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</si>
  <si>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</si>
  <si>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</si>
  <si>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</si>
  <si>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</si>
  <si>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</si>
  <si>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</si>
  <si>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</si>
  <si>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</si>
  <si>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</si>
  <si>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</si>
  <si>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</si>
  <si>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</si>
  <si>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</si>
  <si>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</si>
  <si>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</si>
  <si>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</si>
  <si>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</si>
  <si>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</si>
  <si>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</si>
  <si>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</si>
  <si>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</si>
  <si>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</si>
  <si>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</si>
  <si>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</si>
  <si>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</si>
  <si>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</si>
  <si>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</si>
  <si>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</si>
  <si>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</si>
  <si>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</si>
  <si>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</si>
  <si>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</si>
  <si>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</si>
  <si>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</si>
  <si>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</si>
  <si>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</si>
  <si>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</si>
  <si>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</si>
  <si>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</si>
  <si>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</si>
  <si>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</si>
  <si>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</si>
  <si>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</si>
  <si>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</si>
  <si>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</si>
  <si>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</si>
  <si>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</si>
  <si>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</si>
  <si>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</si>
  <si>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</si>
  <si>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</si>
  <si>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</si>
  <si>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</si>
  <si>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</si>
  <si>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</si>
  <si>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</si>
  <si>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</si>
  <si>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</si>
  <si>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</si>
  <si>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</si>
  <si>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</si>
  <si>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</si>
  <si>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</si>
  <si>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</si>
  <si>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</si>
  <si>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</si>
  <si>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</si>
  <si>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</si>
  <si>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</si>
  <si>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</si>
  <si>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</si>
  <si>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</si>
  <si>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</si>
  <si>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</si>
  <si>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</si>
  <si>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</si>
  <si>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</si>
  <si>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</si>
  <si>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</si>
  <si>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</si>
  <si>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</si>
  <si>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</si>
  <si>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</si>
  <si>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</si>
  <si>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</si>
  <si>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</si>
  <si>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</si>
  <si>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</si>
  <si>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</si>
  <si>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</si>
  <si>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</si>
  <si>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</si>
  <si>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</si>
  <si>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</si>
  <si>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</si>
  <si>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</si>
  <si>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</si>
  <si>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</si>
  <si>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</si>
  <si>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</si>
  <si>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</si>
  <si>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</si>
  <si>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</si>
  <si>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</si>
  <si>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</si>
  <si>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</si>
  <si>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</si>
  <si>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</si>
  <si>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</si>
  <si>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</si>
  <si>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</si>
  <si>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</si>
  <si>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</si>
  <si>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</si>
  <si>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</si>
  <si>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</si>
  <si>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</si>
  <si>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</si>
  <si>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</si>
  <si>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</si>
  <si>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</si>
  <si>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</si>
  <si>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</si>
  <si>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</si>
  <si>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</si>
  <si>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</si>
  <si>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</si>
  <si>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</si>
  <si>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</si>
  <si>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</si>
  <si>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</si>
  <si>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</si>
  <si>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</si>
  <si>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</si>
  <si>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</si>
  <si>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</si>
  <si>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</si>
  <si>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</si>
  <si>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</si>
  <si>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</si>
  <si>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</si>
  <si>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</si>
  <si>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</si>
  <si>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</si>
  <si>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</si>
  <si>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</si>
  <si>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</si>
  <si>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</si>
  <si>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</si>
  <si>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</si>
  <si>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</si>
  <si>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</si>
  <si>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</si>
  <si>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</si>
  <si>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</si>
  <si>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</si>
  <si>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</si>
  <si>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</si>
  <si>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</si>
  <si>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</si>
  <si>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</si>
  <si>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</si>
  <si>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</si>
  <si>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</si>
  <si>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</si>
  <si>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</si>
  <si>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</si>
  <si>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</si>
  <si>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</si>
  <si>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</si>
  <si>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</si>
  <si>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</si>
  <si>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</si>
  <si>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</si>
  <si>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</si>
  <si>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</si>
  <si>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</si>
  <si>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</si>
  <si>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</si>
  <si>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</si>
  <si>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</si>
  <si>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</si>
  <si>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</si>
  <si>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</si>
  <si>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</si>
  <si>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</si>
  <si>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</si>
  <si>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</si>
  <si>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</si>
  <si>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</si>
  <si>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</si>
  <si>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</si>
  <si>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</si>
  <si>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</si>
  <si>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</si>
  <si>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</si>
  <si>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</si>
  <si>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</si>
  <si>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</si>
  <si>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</si>
  <si>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</si>
  <si>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</si>
  <si>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</si>
  <si>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</si>
  <si>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</si>
  <si>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</si>
  <si>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</si>
  <si>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</si>
  <si>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</si>
  <si>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</si>
  <si>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</si>
  <si>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</si>
  <si>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</si>
  <si>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</si>
  <si>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</si>
  <si>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</si>
  <si>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</si>
  <si>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</si>
  <si>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</si>
  <si>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</si>
  <si>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</si>
  <si>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</si>
  <si>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</si>
  <si>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</si>
  <si>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</si>
  <si>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</si>
  <si>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</si>
  <si>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</si>
  <si>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</si>
  <si>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</si>
  <si>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</si>
  <si>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</si>
  <si>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</si>
  <si>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</si>
  <si>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</si>
  <si>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</si>
  <si>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</si>
  <si>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</si>
  <si>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</si>
  <si>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</si>
  <si>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</si>
  <si>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</si>
  <si>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</si>
  <si>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</si>
  <si>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</si>
  <si>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</si>
  <si>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</si>
  <si>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</si>
  <si>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</si>
  <si>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</si>
  <si>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</si>
  <si>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</si>
  <si>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</si>
  <si>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</si>
  <si>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</si>
  <si>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</si>
  <si>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</si>
  <si>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</si>
  <si>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</si>
  <si>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</si>
  <si>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</si>
  <si>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</si>
  <si>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</si>
  <si>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</si>
  <si>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</si>
  <si>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</si>
  <si>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</si>
  <si>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</si>
  <si>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</si>
  <si>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</si>
  <si>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</si>
  <si>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</si>
  <si>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</si>
  <si>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</si>
  <si>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</si>
  <si>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</si>
  <si>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</si>
  <si>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</si>
  <si>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</si>
  <si>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</si>
  <si>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</si>
  <si>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</si>
  <si>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</si>
  <si>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</si>
  <si>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</si>
  <si>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</si>
  <si>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</si>
  <si>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</si>
  <si>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</si>
  <si>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</si>
  <si>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</si>
  <si>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</si>
  <si>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</si>
  <si>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</si>
  <si>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</si>
  <si>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</si>
  <si>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</si>
  <si>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</si>
  <si>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</si>
  <si>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</si>
  <si>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</si>
  <si>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</si>
  <si>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</si>
  <si>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</si>
  <si>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</si>
  <si>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</si>
  <si>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</si>
  <si>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</si>
  <si>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</si>
  <si>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</si>
  <si>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</si>
  <si>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</si>
  <si>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</si>
  <si>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</si>
  <si>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</si>
  <si>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</si>
  <si>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</si>
  <si>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</si>
  <si>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</si>
  <si>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</si>
  <si>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</si>
  <si>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</si>
  <si>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</si>
  <si>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</si>
  <si>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</si>
  <si>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</si>
  <si>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</si>
  <si>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</si>
  <si>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</si>
  <si>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</si>
  <si>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</si>
  <si>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</si>
  <si>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</si>
  <si>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</si>
  <si>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</si>
  <si>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</si>
  <si>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</si>
  <si>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</si>
  <si>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</si>
  <si>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</si>
  <si>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</si>
  <si>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</si>
  <si>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</si>
  <si>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</si>
  <si>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</si>
  <si>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</si>
  <si>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</si>
  <si>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</si>
  <si>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</si>
  <si>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</si>
  <si>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</si>
  <si>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</si>
  <si>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</si>
  <si>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</si>
  <si>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</si>
  <si>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</si>
  <si>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</si>
  <si>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</si>
  <si>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</si>
  <si>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</si>
  <si>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</si>
  <si>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</si>
  <si>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</si>
  <si>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</si>
  <si>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</si>
  <si>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</si>
  <si>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</si>
  <si>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</si>
  <si>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</si>
  <si>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</si>
  <si>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</si>
  <si>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</si>
  <si>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</si>
  <si>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</si>
  <si>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</si>
  <si>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</si>
  <si>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</si>
  <si>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</si>
  <si>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</si>
  <si>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</si>
  <si>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</si>
  <si>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</si>
  <si>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</si>
  <si>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</si>
  <si>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</si>
  <si>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</si>
  <si>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</si>
  <si>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</si>
  <si>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</si>
  <si>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</si>
  <si>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</si>
  <si>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</si>
  <si>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</si>
  <si>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</si>
  <si>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</si>
  <si>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</si>
  <si>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</si>
  <si>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</si>
  <si>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</si>
  <si>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</si>
  <si>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</si>
  <si>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</si>
  <si>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</si>
  <si>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</si>
  <si>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</si>
  <si>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</si>
  <si>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</si>
  <si>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</si>
  <si>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</si>
  <si>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</si>
  <si>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</si>
  <si>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</si>
  <si>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</si>
  <si>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</si>
  <si>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</si>
  <si>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</si>
  <si>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</si>
  <si>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</si>
  <si>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</si>
  <si>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</si>
  <si>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</si>
  <si>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</si>
  <si>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</si>
  <si>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</si>
  <si>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</si>
  <si>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</si>
  <si>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</si>
  <si>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</si>
  <si>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</si>
  <si>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</si>
  <si>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</si>
  <si>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</si>
  <si>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</si>
  <si>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</si>
  <si>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</si>
  <si>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</si>
  <si>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</si>
  <si>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</si>
  <si>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</si>
  <si>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</si>
  <si>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</si>
  <si>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</si>
  <si>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</si>
  <si>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</si>
  <si>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</si>
  <si>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</si>
  <si>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</si>
  <si>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</si>
  <si>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</si>
  <si>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</si>
  <si>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</si>
  <si>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</si>
  <si>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</si>
  <si>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</si>
  <si>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</si>
  <si>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</si>
  <si>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</si>
  <si>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</si>
  <si>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</si>
  <si>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</si>
  <si>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</si>
  <si>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</si>
  <si>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</si>
  <si>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</si>
  <si>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</si>
  <si>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</si>
  <si>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</si>
  <si>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</si>
  <si>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</si>
  <si>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</si>
  <si>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</si>
  <si>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</si>
  <si>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</si>
  <si>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</si>
  <si>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</si>
  <si>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</si>
  <si>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</si>
  <si>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</si>
  <si>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</si>
  <si>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</si>
  <si>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</si>
  <si>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</si>
  <si>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</si>
  <si>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</si>
  <si>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</si>
  <si>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</si>
  <si>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</si>
  <si>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</si>
  <si>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</si>
  <si>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</si>
  <si>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</si>
  <si>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</si>
  <si>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</si>
  <si>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</si>
  <si>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</si>
  <si>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</si>
  <si>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</si>
  <si>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</si>
  <si>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</si>
  <si>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</si>
  <si>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</si>
  <si>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</si>
  <si>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</si>
  <si>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</si>
  <si>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</si>
  <si>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</si>
  <si>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</si>
  <si>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</si>
  <si>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</si>
  <si>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</si>
  <si>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</si>
  <si>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</si>
  <si>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</si>
  <si>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</si>
  <si>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</si>
  <si>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</si>
  <si>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</si>
  <si>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</si>
  <si>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</si>
  <si>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</si>
  <si>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</si>
  <si>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</si>
  <si>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</si>
  <si>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</si>
  <si>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</si>
  <si>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</si>
  <si>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</si>
  <si>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</si>
  <si>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</si>
  <si>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</si>
  <si>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</si>
  <si>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</si>
  <si>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</si>
  <si>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</si>
  <si>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</si>
  <si>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</si>
  <si>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</si>
  <si>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</si>
  <si>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</si>
  <si>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</si>
  <si>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</si>
  <si>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</si>
  <si>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</si>
  <si>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</si>
  <si>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</si>
  <si>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</si>
  <si>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</si>
  <si>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</si>
  <si>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</si>
  <si>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</si>
  <si>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</si>
  <si>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</si>
  <si>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</si>
  <si>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</si>
  <si>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</si>
  <si>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</si>
  <si>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</si>
  <si>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</si>
  <si>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</si>
  <si>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</si>
  <si>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</si>
  <si>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</si>
  <si>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</si>
  <si>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</si>
  <si>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</si>
  <si>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</si>
  <si>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</si>
  <si>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</si>
  <si>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</si>
  <si>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</si>
  <si>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</si>
  <si>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</si>
  <si>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</si>
  <si>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</si>
  <si>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</si>
  <si>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</si>
  <si>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</si>
  <si>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</si>
  <si>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</si>
  <si>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</si>
  <si>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</si>
  <si>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</si>
  <si>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</si>
  <si>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</si>
  <si>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</si>
  <si>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</si>
  <si>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</si>
  <si>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</si>
  <si>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</si>
  <si>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</si>
  <si>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</si>
  <si>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</si>
  <si>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</si>
  <si>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</si>
  <si>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</si>
  <si>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</si>
  <si>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</si>
  <si>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</si>
  <si>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</si>
  <si>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</si>
  <si>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</si>
  <si>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</si>
  <si>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</si>
  <si>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</si>
  <si>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</si>
  <si>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</si>
  <si>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</si>
  <si>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</si>
  <si>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</si>
  <si>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</si>
  <si>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</si>
  <si>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</si>
  <si>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</si>
  <si>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</si>
  <si>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</si>
  <si>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</si>
  <si>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</si>
  <si>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</si>
  <si>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</si>
  <si>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</si>
  <si>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</si>
  <si>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</si>
  <si>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</si>
  <si>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</si>
  <si>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</si>
  <si>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</si>
  <si>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</si>
  <si>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</si>
  <si>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</si>
  <si>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</si>
  <si>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</si>
  <si>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</si>
  <si>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</si>
  <si>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</si>
  <si>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</si>
  <si>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</si>
  <si>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</si>
  <si>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</si>
  <si>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</si>
  <si>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</si>
  <si>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</si>
  <si>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</si>
  <si>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</si>
  <si>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</si>
  <si>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</si>
  <si>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</si>
  <si>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</si>
  <si>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</si>
  <si>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</si>
  <si>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</si>
  <si>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</si>
  <si>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</si>
  <si>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</si>
  <si>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</si>
  <si>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</si>
  <si>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</si>
  <si>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</si>
  <si>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</si>
  <si>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</si>
  <si>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</si>
  <si>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</si>
  <si>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</si>
  <si>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</si>
  <si>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</si>
  <si>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</si>
  <si>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</si>
  <si>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</si>
  <si>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</si>
  <si>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</si>
  <si>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</si>
  <si>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</si>
  <si>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</si>
  <si>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</si>
  <si>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</si>
  <si>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</si>
  <si>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</si>
  <si>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</si>
  <si>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</si>
  <si>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</si>
  <si>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</si>
  <si>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</si>
  <si>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</si>
  <si>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</si>
  <si>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</si>
  <si>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</si>
  <si>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</si>
  <si>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</si>
  <si>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</si>
  <si>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</si>
  <si>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</si>
  <si>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</si>
  <si>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</si>
  <si>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</si>
  <si>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</si>
  <si>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</si>
  <si>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</si>
  <si>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</si>
  <si>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</si>
  <si>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</si>
  <si>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</si>
  <si>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</si>
  <si>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</si>
  <si>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</si>
  <si>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</si>
  <si>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</si>
  <si>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</si>
  <si>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</si>
  <si>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</si>
  <si>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</si>
  <si>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</si>
  <si>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</si>
  <si>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</si>
  <si>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</si>
  <si>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</si>
  <si>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</si>
  <si>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</si>
  <si>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</si>
  <si>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</si>
  <si>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</si>
  <si>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</si>
  <si>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</si>
  <si>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</si>
  <si>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</si>
  <si>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</si>
  <si>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</si>
  <si>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</si>
  <si>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</si>
  <si>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</si>
  <si>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</si>
  <si>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</si>
  <si>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</si>
  <si>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</si>
  <si>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</si>
  <si>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</si>
  <si>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</si>
  <si>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</si>
  <si>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</si>
  <si>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</si>
  <si>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</si>
  <si>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</si>
  <si>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</si>
  <si>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</si>
  <si>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</si>
  <si>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</si>
  <si>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</si>
  <si>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</si>
  <si>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</si>
  <si>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</si>
  <si>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</si>
  <si>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</si>
  <si>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</si>
  <si>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</si>
  <si>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</si>
  <si>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</si>
  <si>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</si>
  <si>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</si>
  <si>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</si>
  <si>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</si>
  <si>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</si>
  <si>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</si>
  <si>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</si>
  <si>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</si>
  <si>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</si>
  <si>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</si>
  <si>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</si>
  <si>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</si>
  <si>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</si>
  <si>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</si>
  <si>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</si>
  <si>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</si>
  <si>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</si>
  <si>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</si>
  <si>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</si>
  <si>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</si>
  <si>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</si>
  <si>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</si>
  <si>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</si>
  <si>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</si>
  <si>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</si>
  <si>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</si>
  <si>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</si>
  <si>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</si>
  <si>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</si>
  <si>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</si>
  <si>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</si>
  <si>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</si>
  <si>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</si>
  <si>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</si>
  <si>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</si>
  <si>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</si>
  <si>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</si>
  <si>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</si>
  <si>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</si>
  <si>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</si>
  <si>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</si>
  <si>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</si>
  <si>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</si>
  <si>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</si>
  <si>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</si>
  <si>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</si>
  <si>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</si>
  <si>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</si>
  <si>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</si>
  <si>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</si>
  <si>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</si>
  <si>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</si>
  <si>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</si>
  <si>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</si>
  <si>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</si>
  <si>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</si>
  <si>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</si>
  <si>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</si>
  <si>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</si>
  <si>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</si>
  <si>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</si>
  <si>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</si>
  <si>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</si>
  <si>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</si>
  <si>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</si>
  <si>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</si>
  <si>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</si>
  <si>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</si>
  <si>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</si>
  <si>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</si>
  <si>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</si>
  <si>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</si>
  <si>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</si>
  <si>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</si>
  <si>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</si>
  <si>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</si>
  <si>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</si>
  <si>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</si>
  <si>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</si>
  <si>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</si>
  <si>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</si>
  <si>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</si>
  <si>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</si>
  <si>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</si>
  <si>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</si>
  <si>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</si>
  <si>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</si>
  <si>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</si>
  <si>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</si>
  <si>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</si>
  <si>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</si>
  <si>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</si>
  <si>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</si>
  <si>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</si>
  <si>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</si>
  <si>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</si>
  <si>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</si>
  <si>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</si>
  <si>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</si>
  <si>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</si>
  <si>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</si>
  <si>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</si>
  <si>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</si>
  <si>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</si>
  <si>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</si>
  <si>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</si>
  <si>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</si>
  <si>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</si>
  <si>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</si>
  <si>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</si>
  <si>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</si>
  <si>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</si>
  <si>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</si>
  <si>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</si>
  <si>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</si>
  <si>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</si>
  <si>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</si>
  <si>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</si>
  <si>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</si>
  <si>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</si>
  <si>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</si>
  <si>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</si>
  <si>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</si>
  <si>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</si>
  <si>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</si>
  <si>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</si>
  <si>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</si>
  <si>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</si>
  <si>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</si>
  <si>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</si>
  <si>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</si>
  <si>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</si>
  <si>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</si>
  <si>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</si>
  <si>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</si>
  <si>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</si>
  <si>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</si>
  <si>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</si>
  <si>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</si>
  <si>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</si>
  <si>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</si>
  <si>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</si>
  <si>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</si>
  <si>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</si>
  <si>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</si>
  <si>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</si>
  <si>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</si>
  <si>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</si>
  <si>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</si>
  <si>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</si>
  <si>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</si>
  <si>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</si>
  <si>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</si>
  <si>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</si>
  <si>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</si>
  <si>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</si>
  <si>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</si>
  <si>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</si>
  <si>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</si>
  <si>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</si>
  <si>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</si>
  <si>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</si>
  <si>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</si>
  <si>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</si>
  <si>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</si>
  <si>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</si>
  <si>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</si>
  <si>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</si>
  <si>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</si>
  <si>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</si>
  <si>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</si>
  <si>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</si>
  <si>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</si>
  <si>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</si>
  <si>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</si>
  <si>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</si>
  <si>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</si>
  <si>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</si>
  <si>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</si>
  <si>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</si>
  <si>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</si>
  <si>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</si>
  <si>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</si>
  <si>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</si>
  <si>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</si>
  <si>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</si>
  <si>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</si>
  <si>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</si>
  <si>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</si>
  <si>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</si>
  <si>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</si>
  <si>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</si>
  <si>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</si>
  <si>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</si>
  <si>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</si>
  <si>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</si>
  <si>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</si>
  <si>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</si>
  <si>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</si>
  <si>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</si>
  <si>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</si>
  <si>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</si>
  <si>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</si>
  <si>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</si>
  <si>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</si>
  <si>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</si>
  <si>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</si>
  <si>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</si>
  <si>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</si>
  <si>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</si>
  <si>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</si>
  <si>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</si>
  <si>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</si>
  <si>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</si>
  <si>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</si>
  <si>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</si>
  <si>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</si>
  <si>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</si>
  <si>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</si>
  <si>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</si>
  <si>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</si>
  <si>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</si>
  <si>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</si>
  <si>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</si>
  <si>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</si>
  <si>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</si>
  <si>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</si>
  <si>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</si>
  <si>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</si>
  <si>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</si>
  <si>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</si>
  <si>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</si>
  <si>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</si>
  <si>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</si>
  <si>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</si>
  <si>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</si>
  <si>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</si>
  <si>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</si>
  <si>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</si>
  <si>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</si>
  <si>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</si>
  <si>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</si>
  <si>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</si>
  <si>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</si>
  <si>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</si>
  <si>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</si>
  <si>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</si>
  <si>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</si>
  <si>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</si>
  <si>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</si>
  <si>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</si>
  <si>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</si>
  <si>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</si>
  <si>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</si>
  <si>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</si>
  <si>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</si>
  <si>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</si>
  <si>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</si>
  <si>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</si>
  <si>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</si>
  <si>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</si>
  <si>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</si>
  <si>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</si>
  <si>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</si>
  <si>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</si>
  <si>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</si>
  <si>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</si>
  <si>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</si>
  <si>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</si>
  <si>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</si>
  <si>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</si>
  <si>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</si>
  <si>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</si>
  <si>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</si>
  <si>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</si>
  <si>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</si>
  <si>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</si>
  <si>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</si>
  <si>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</si>
  <si>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</si>
  <si>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</si>
  <si>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</si>
  <si>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</si>
  <si>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</si>
  <si>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</si>
  <si>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</si>
  <si>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</si>
  <si>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</si>
  <si>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</si>
  <si>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</si>
  <si>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</si>
  <si>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</si>
  <si>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</si>
  <si>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</si>
  <si>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</si>
  <si>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</si>
  <si>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</si>
  <si>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</si>
  <si>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</si>
  <si>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</si>
  <si>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</si>
  <si>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</si>
  <si>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</si>
  <si>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</si>
  <si>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</si>
  <si>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</si>
  <si>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</si>
  <si>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</si>
  <si>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</si>
  <si>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</si>
  <si>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</si>
  <si>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</si>
  <si>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</si>
  <si>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</si>
  <si>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</si>
  <si>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</si>
  <si>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</si>
  <si>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</si>
  <si>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</si>
  <si>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</si>
  <si>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</si>
  <si>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</si>
  <si>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</si>
  <si>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</si>
  <si>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</si>
  <si>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</si>
  <si>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</si>
  <si>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</si>
  <si>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</si>
  <si>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</si>
  <si>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</si>
  <si>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</si>
  <si>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</si>
  <si>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</si>
  <si>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</si>
  <si>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</si>
  <si>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</si>
  <si>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</si>
  <si>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</si>
  <si>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</si>
  <si>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</si>
  <si>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</si>
  <si>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</si>
  <si>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</si>
  <si>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</si>
  <si>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</si>
  <si>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</si>
  <si>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</si>
  <si>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</si>
  <si>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</si>
  <si>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</si>
  <si>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</si>
  <si>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</si>
  <si>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</si>
  <si>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</si>
  <si>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</si>
  <si>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</si>
  <si>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</si>
  <si>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</si>
  <si>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</si>
  <si>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</si>
  <si>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</si>
  <si>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</si>
  <si>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</si>
  <si>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</si>
  <si>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</si>
  <si>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</si>
  <si>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</si>
  <si>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</si>
  <si>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</si>
  <si>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</si>
  <si>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</si>
  <si>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</si>
  <si>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</si>
  <si>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</si>
  <si>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</si>
  <si>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</si>
  <si>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</si>
  <si>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</si>
  <si>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</si>
  <si>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</si>
  <si>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</si>
  <si>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</si>
  <si>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</si>
  <si>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</si>
  <si>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</si>
  <si>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</si>
  <si>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</si>
  <si>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</si>
  <si>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</si>
  <si>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</si>
  <si>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</si>
  <si>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</si>
  <si>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</si>
  <si>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</si>
  <si>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</si>
  <si>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</si>
  <si>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</si>
  <si>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</si>
  <si>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</si>
  <si>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</si>
  <si>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</si>
  <si>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</si>
  <si>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</si>
  <si>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</si>
  <si>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</si>
  <si>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</si>
  <si>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</si>
  <si>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</si>
  <si>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</si>
  <si>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</si>
  <si>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</si>
  <si>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</si>
  <si>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</si>
  <si>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</si>
  <si>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</si>
  <si>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</si>
  <si>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</si>
  <si>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</si>
  <si>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</si>
  <si>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</si>
  <si>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</si>
  <si>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</si>
  <si>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</si>
  <si>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</si>
  <si>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</si>
  <si>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</si>
  <si>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</si>
  <si>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</si>
  <si>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</si>
  <si>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</si>
  <si>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</si>
  <si>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</si>
  <si>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</si>
  <si>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</si>
  <si>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</si>
  <si>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</si>
  <si>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</si>
  <si>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</si>
  <si>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</si>
  <si>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</si>
  <si>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</si>
  <si>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</si>
  <si>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</si>
  <si>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</si>
  <si>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</si>
  <si>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</si>
  <si>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</si>
  <si>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</si>
  <si>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</si>
  <si>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</si>
  <si>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</si>
  <si>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</si>
  <si>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</si>
  <si>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</si>
  <si>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</si>
  <si>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</si>
  <si>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</si>
  <si>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</si>
  <si>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</si>
  <si>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</si>
  <si>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</si>
  <si>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</si>
  <si>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</si>
  <si>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</si>
  <si>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</si>
  <si>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</si>
  <si>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</si>
  <si>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</si>
  <si>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</si>
  <si>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</si>
  <si>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</si>
  <si>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</si>
  <si>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</si>
  <si>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</si>
  <si>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</si>
  <si>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</si>
  <si>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</si>
  <si>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</si>
  <si>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</si>
  <si>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</si>
  <si>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</si>
  <si>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</si>
  <si>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</si>
  <si>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</si>
  <si>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</si>
  <si>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</si>
  <si>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</si>
  <si>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</si>
  <si>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</si>
  <si>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</si>
  <si>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</si>
  <si>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</si>
  <si>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</si>
  <si>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</si>
  <si>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</si>
  <si>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</si>
  <si>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</si>
  <si>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</si>
  <si>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</si>
  <si>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</si>
  <si>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</si>
  <si>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</si>
  <si>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</si>
  <si>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</si>
  <si>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</si>
  <si>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</si>
  <si>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</si>
  <si>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</si>
  <si>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</si>
  <si>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</si>
  <si>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</si>
  <si>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</si>
  <si>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</si>
  <si>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</si>
  <si>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</si>
  <si>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</si>
  <si>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</si>
  <si>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</si>
  <si>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</si>
  <si>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</si>
  <si>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</si>
  <si>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</si>
  <si>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</si>
  <si>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</si>
  <si>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</si>
  <si>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</si>
  <si>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</si>
  <si>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</si>
  <si>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</si>
  <si>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</si>
  <si>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</si>
  <si>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</si>
  <si>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</si>
  <si>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</si>
  <si>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</si>
  <si>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</si>
  <si>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</si>
  <si>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</si>
  <si>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</si>
  <si>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</si>
  <si>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</si>
  <si>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</si>
  <si>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</si>
  <si>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</si>
  <si>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</si>
  <si>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</si>
  <si>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</si>
  <si>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</si>
  <si>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</si>
  <si>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</si>
  <si>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</si>
  <si>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</si>
  <si>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</si>
  <si>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</si>
  <si>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</si>
  <si>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</si>
  <si>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</si>
  <si>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</si>
  <si>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</si>
  <si>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</si>
  <si>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</si>
  <si>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</si>
  <si>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</si>
  <si>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</si>
  <si>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</si>
  <si>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</si>
  <si>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</si>
  <si>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</si>
  <si>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</si>
  <si>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</si>
  <si>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</si>
  <si>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</si>
  <si>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</si>
  <si>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</si>
  <si>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</si>
  <si>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</si>
  <si>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</si>
  <si>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</si>
  <si>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</si>
  <si>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</si>
  <si>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</si>
  <si>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</si>
  <si>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</si>
  <si>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</si>
  <si>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</si>
  <si>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</si>
  <si>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</si>
  <si>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</si>
  <si>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</si>
  <si>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</si>
  <si>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</si>
  <si>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</si>
  <si>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</si>
  <si>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</si>
  <si>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</si>
  <si>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</si>
  <si>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</si>
  <si>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</si>
  <si>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</si>
  <si>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</si>
  <si>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</si>
  <si>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</si>
  <si>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</si>
  <si>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</si>
  <si>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</si>
  <si>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</si>
  <si>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</si>
  <si>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</si>
  <si>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</si>
  <si>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</si>
  <si>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</si>
  <si>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</si>
  <si>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</si>
  <si>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</si>
  <si>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</si>
  <si>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</si>
  <si>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</si>
  <si>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</si>
  <si>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</si>
  <si>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</si>
  <si>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</si>
  <si>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</si>
  <si>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</si>
  <si>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</si>
  <si>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</si>
  <si>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</si>
  <si>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</si>
  <si>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</si>
  <si>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</si>
  <si>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</si>
  <si>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</si>
  <si>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</si>
  <si>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</si>
  <si>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</si>
  <si>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</si>
  <si>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</si>
  <si>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</si>
  <si>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</si>
  <si>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</si>
  <si>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</si>
  <si>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</si>
  <si>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</si>
  <si>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</si>
  <si>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</si>
  <si>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</si>
  <si>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</si>
  <si>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</si>
  <si>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</si>
  <si>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</si>
  <si>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</si>
  <si>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</si>
  <si>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</si>
  <si>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</si>
  <si>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</si>
  <si>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</si>
  <si>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</si>
  <si>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</si>
  <si>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</si>
  <si>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</si>
  <si>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</si>
  <si>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</si>
  <si>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</si>
  <si>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</si>
  <si>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</si>
  <si>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</si>
  <si>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</si>
  <si>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</si>
  <si>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</si>
  <si>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</si>
  <si>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</si>
  <si>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</si>
  <si>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</si>
  <si>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</si>
  <si>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</si>
  <si>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</si>
  <si>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</si>
  <si>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</si>
  <si>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</si>
  <si>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</si>
  <si>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</si>
  <si>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</si>
  <si>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</si>
  <si>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</si>
  <si>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</si>
  <si>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</si>
  <si>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</si>
  <si>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</si>
  <si>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</si>
  <si>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</si>
  <si>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</si>
  <si>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</si>
  <si>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</si>
  <si>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</si>
  <si>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</si>
  <si>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</si>
  <si>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</si>
  <si>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</si>
  <si>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</si>
  <si>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</si>
  <si>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</si>
  <si>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</si>
  <si>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</si>
  <si>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</si>
  <si>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</si>
  <si>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</si>
  <si>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</si>
  <si>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</si>
  <si>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</si>
  <si>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</si>
  <si>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</si>
  <si>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</si>
  <si>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</si>
  <si>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</si>
  <si>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</si>
  <si>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</si>
  <si>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</si>
  <si>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</si>
  <si>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</si>
  <si>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</si>
  <si>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</si>
  <si>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</si>
  <si>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</si>
  <si>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</si>
  <si>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</si>
  <si>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</si>
  <si>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</si>
  <si>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</si>
  <si>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</si>
  <si>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</si>
  <si>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</si>
  <si>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</si>
  <si>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</si>
  <si>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</si>
  <si>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</si>
  <si>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</si>
  <si>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</si>
  <si>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</si>
  <si>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</si>
  <si>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</si>
  <si>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</si>
  <si>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</si>
  <si>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</si>
  <si>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</si>
  <si>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</si>
  <si>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</si>
  <si>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</si>
  <si>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</si>
  <si>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</si>
  <si>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</si>
  <si>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</si>
  <si>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</si>
  <si>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</si>
  <si>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</si>
  <si>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</si>
  <si>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</si>
  <si>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</si>
  <si>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</si>
  <si>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</si>
  <si>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</si>
  <si>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</si>
  <si>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</si>
  <si>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</si>
  <si>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</si>
  <si>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</si>
  <si>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</si>
  <si>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</si>
  <si>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</si>
  <si>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</si>
  <si>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</si>
  <si>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</si>
  <si>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</si>
  <si>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</si>
  <si>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</si>
  <si>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</si>
  <si>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</si>
  <si>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</si>
  <si>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</si>
  <si>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</si>
  <si>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</si>
  <si>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</si>
  <si>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</si>
  <si>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</si>
  <si>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</si>
  <si>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</si>
  <si>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</si>
  <si>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</si>
  <si>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</si>
  <si>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</si>
  <si>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</si>
  <si>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</si>
  <si>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</si>
  <si>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</si>
  <si>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</si>
  <si>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</si>
  <si>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</si>
  <si>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</si>
  <si>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</si>
  <si>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</si>
  <si>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</si>
  <si>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</si>
  <si>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</si>
  <si>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</si>
  <si>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</si>
  <si>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</si>
  <si>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</si>
  <si>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</si>
  <si>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</si>
  <si>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</si>
  <si>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</si>
  <si>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</si>
  <si>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</si>
  <si>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</si>
  <si>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</si>
  <si>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</si>
  <si>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</si>
  <si>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</si>
  <si>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</si>
  <si>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</si>
  <si>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</si>
  <si>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</si>
  <si>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</si>
  <si>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</si>
  <si>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</si>
  <si>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</si>
  <si>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</si>
  <si>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</si>
  <si>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</si>
  <si>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</si>
  <si>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</si>
  <si>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</si>
  <si>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</si>
  <si>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</si>
  <si>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</si>
  <si>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</si>
  <si>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</si>
  <si>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</si>
  <si>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</si>
  <si>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</si>
  <si>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</si>
  <si>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</si>
  <si>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</si>
  <si>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</si>
  <si>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</si>
  <si>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</si>
  <si>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</si>
  <si>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</si>
  <si>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</si>
  <si>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</si>
  <si>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</si>
  <si>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</si>
  <si>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</si>
  <si>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</si>
  <si>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</si>
  <si>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</si>
  <si>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</si>
  <si>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</si>
  <si>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</si>
  <si>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</si>
  <si>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</si>
  <si>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</si>
  <si>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</si>
  <si>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</si>
  <si>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</si>
  <si>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</si>
  <si>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</si>
  <si>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</si>
  <si>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</si>
  <si>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</si>
  <si>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</si>
  <si>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</si>
  <si>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</si>
  <si>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</si>
  <si>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</si>
  <si>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</si>
  <si>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</si>
  <si>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</si>
  <si>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</si>
  <si>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</si>
  <si>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</si>
  <si>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</si>
  <si>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</si>
  <si>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</si>
  <si>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</si>
  <si>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</si>
  <si>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</si>
  <si>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</si>
  <si>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</si>
  <si>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</si>
  <si>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</si>
  <si>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</si>
  <si>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</si>
  <si>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</si>
  <si>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</si>
  <si>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</si>
  <si>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</si>
  <si>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</si>
  <si>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</si>
  <si>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</si>
  <si>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</si>
  <si>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</si>
  <si>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</si>
  <si>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</si>
  <si>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</si>
  <si>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</si>
  <si>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</si>
  <si>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</si>
  <si>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</si>
  <si>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</si>
  <si>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</si>
  <si>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</si>
  <si>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</si>
  <si>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</si>
  <si>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</si>
  <si>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</si>
  <si>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</si>
  <si>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</si>
  <si>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</si>
  <si>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</si>
  <si>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</si>
  <si>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</si>
  <si>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</si>
  <si>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</si>
  <si>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</si>
  <si>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</si>
  <si>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</si>
  <si>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</si>
  <si>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</si>
  <si>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</si>
  <si>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</si>
  <si>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</si>
  <si>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</si>
  <si>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</si>
  <si>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</si>
  <si>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</si>
  <si>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</si>
  <si>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</si>
  <si>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</si>
  <si>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</si>
  <si>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</si>
  <si>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</si>
  <si>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</si>
  <si>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</si>
  <si>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</si>
  <si>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</si>
  <si>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</si>
  <si>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</si>
  <si>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</si>
  <si>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</si>
  <si>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</si>
  <si>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</si>
  <si>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</si>
  <si>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</si>
  <si>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</si>
  <si>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</si>
  <si>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</si>
  <si>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</si>
  <si>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</si>
  <si>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</si>
  <si>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</si>
  <si>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</si>
  <si>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</si>
  <si>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</si>
  <si>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</si>
  <si>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</si>
  <si>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</si>
  <si>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</si>
  <si>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</si>
  <si>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</si>
  <si>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</si>
  <si>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</si>
  <si>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</si>
  <si>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</si>
  <si>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</si>
  <si>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</si>
  <si>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</si>
  <si>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</si>
  <si>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</si>
  <si>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</si>
  <si>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</si>
  <si>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</si>
  <si>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</si>
  <si>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</si>
  <si>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</si>
  <si>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</si>
  <si>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</si>
  <si>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</si>
  <si>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</si>
  <si>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</si>
  <si>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</si>
  <si>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</si>
  <si>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</si>
  <si>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</si>
  <si>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</si>
  <si>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</si>
  <si>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</si>
  <si>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</si>
  <si>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</si>
  <si>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</si>
  <si>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</si>
  <si>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</si>
  <si>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</si>
  <si>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</si>
  <si>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</si>
  <si>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</si>
  <si>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</si>
  <si>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</si>
  <si>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</si>
  <si>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</si>
  <si>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</si>
  <si>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</si>
  <si>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</si>
  <si>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</si>
  <si>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</si>
  <si>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</si>
  <si>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</si>
  <si>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</si>
  <si>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</si>
  <si>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</si>
  <si>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</si>
  <si>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</si>
  <si>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</si>
  <si>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</si>
  <si>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</si>
  <si>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</si>
  <si>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</si>
  <si>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</si>
  <si>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</si>
  <si>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</si>
  <si>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</si>
  <si>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</si>
  <si>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</si>
  <si>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</si>
  <si>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</si>
  <si>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</si>
  <si>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</si>
  <si>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</si>
  <si>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</si>
  <si>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</si>
  <si>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</si>
  <si>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</si>
  <si>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</si>
  <si>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</si>
  <si>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</si>
  <si>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</si>
  <si>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</si>
  <si>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</si>
  <si>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</si>
  <si>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</si>
  <si>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</si>
  <si>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</si>
  <si>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</si>
  <si>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</si>
  <si>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</si>
  <si>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</si>
  <si>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</si>
  <si>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</si>
  <si>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</si>
  <si>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</si>
  <si>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</si>
  <si>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</si>
  <si>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</si>
  <si>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</si>
  <si>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</si>
  <si>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</si>
  <si>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</si>
  <si>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</si>
  <si>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</si>
  <si>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</si>
  <si>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</si>
  <si>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</si>
  <si>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</si>
  <si>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</si>
  <si>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</si>
  <si>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</si>
  <si>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</si>
  <si>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</si>
  <si>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</si>
  <si>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</si>
  <si>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</si>
  <si>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</si>
  <si>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</si>
  <si>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</si>
  <si>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</si>
  <si>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</si>
  <si>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</si>
  <si>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</si>
  <si>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</si>
  <si>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</si>
  <si>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</si>
  <si>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</si>
  <si>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</si>
  <si>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</si>
  <si>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</si>
  <si>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</si>
  <si>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</si>
  <si>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</si>
  <si>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</si>
  <si>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</si>
  <si>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</si>
  <si>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</si>
  <si>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</si>
  <si>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</si>
  <si>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</si>
  <si>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</si>
  <si>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</si>
  <si>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</si>
  <si>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</si>
  <si>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</si>
  <si>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</si>
  <si>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</si>
  <si>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</si>
  <si>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</si>
  <si>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</si>
  <si>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</si>
  <si>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</si>
  <si>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</si>
  <si>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</si>
  <si>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</si>
  <si>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</si>
  <si>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</si>
  <si>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</si>
  <si>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</si>
  <si>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</si>
  <si>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</si>
  <si>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</si>
  <si>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</si>
  <si>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</si>
  <si>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</si>
  <si>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</si>
  <si>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</si>
  <si>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</si>
  <si>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</si>
  <si>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</si>
  <si>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</si>
  <si>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</si>
  <si>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</si>
  <si>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</si>
  <si>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</si>
  <si>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</si>
  <si>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</si>
  <si>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</si>
  <si>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</si>
  <si>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</si>
  <si>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</si>
  <si>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</si>
  <si>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</si>
  <si>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</si>
  <si>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</si>
  <si>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</si>
  <si>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</si>
  <si>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</si>
  <si>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</si>
  <si>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</si>
  <si>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</si>
  <si>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</si>
  <si>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</si>
  <si>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</si>
  <si>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</si>
  <si>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</si>
  <si>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</si>
  <si>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</si>
  <si>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</si>
  <si>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</si>
  <si>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</si>
  <si>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</si>
  <si>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</si>
  <si>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</si>
  <si>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</si>
  <si>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</si>
  <si>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</si>
  <si>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</si>
  <si>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</si>
  <si>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</si>
  <si>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</si>
  <si>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</si>
  <si>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</si>
  <si>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</si>
  <si>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</si>
  <si>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</si>
  <si>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</si>
  <si>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</si>
  <si>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</si>
  <si>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</si>
  <si>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</si>
  <si>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</si>
  <si>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</si>
  <si>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</si>
  <si>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</si>
  <si>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</si>
  <si>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</si>
  <si>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</si>
  <si>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</si>
  <si>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</si>
  <si>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</si>
  <si>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</si>
  <si>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</si>
  <si>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</si>
  <si>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</si>
  <si>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</si>
  <si>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</si>
  <si>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</si>
  <si>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</si>
  <si>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</si>
  <si>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</si>
  <si>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</si>
  <si>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</si>
  <si>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</si>
  <si>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</si>
  <si>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</si>
  <si>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</si>
  <si>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</si>
  <si>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</si>
  <si>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</si>
  <si>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</si>
  <si>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</si>
  <si>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</si>
  <si>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</si>
  <si>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</si>
  <si>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</si>
  <si>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</si>
  <si>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</si>
  <si>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</si>
  <si>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</si>
  <si>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</si>
  <si>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</si>
  <si>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</si>
  <si>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</si>
  <si>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</si>
  <si>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</si>
  <si>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</si>
  <si>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</si>
  <si>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</si>
  <si>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</si>
  <si>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</si>
  <si>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</si>
  <si>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</si>
  <si>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</si>
  <si>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</si>
  <si>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</si>
  <si>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</si>
  <si>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</si>
  <si>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</si>
  <si>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</si>
  <si>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</si>
  <si>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</si>
  <si>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</si>
  <si>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</si>
  <si>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</si>
  <si>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</si>
  <si>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</si>
  <si>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</si>
  <si>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</si>
  <si>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</si>
  <si>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</si>
  <si>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</si>
  <si>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</si>
  <si>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</si>
  <si>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</si>
  <si>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</si>
  <si>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</si>
  <si>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</si>
  <si>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</si>
  <si>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</si>
  <si>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</si>
  <si>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</si>
  <si>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</si>
  <si>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</si>
  <si>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</si>
  <si>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</si>
  <si>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</si>
  <si>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</si>
  <si>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</si>
  <si>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</si>
  <si>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</si>
  <si>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</si>
  <si>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</si>
  <si>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</si>
  <si>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</si>
  <si>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</si>
  <si>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</si>
  <si>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</si>
  <si>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</si>
  <si>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</si>
  <si>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</si>
  <si>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</si>
  <si>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</si>
  <si>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</si>
  <si>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</si>
  <si>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</si>
  <si>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</si>
  <si>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</si>
  <si>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</si>
  <si>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</si>
  <si>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</si>
  <si>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</si>
  <si>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</si>
  <si>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</si>
  <si>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</si>
  <si>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</si>
  <si>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</si>
  <si>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</si>
  <si>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</si>
  <si>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</si>
  <si>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</si>
  <si>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</si>
  <si>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</si>
  <si>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</si>
  <si>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</si>
  <si>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</si>
  <si>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</si>
  <si>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</si>
  <si>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</si>
  <si>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</si>
  <si>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</si>
  <si>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</si>
  <si>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</si>
  <si>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</si>
  <si>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</si>
  <si>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</si>
  <si>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</si>
  <si>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</si>
  <si>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</si>
  <si>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</si>
  <si>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</si>
  <si>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</si>
  <si>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</si>
  <si>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</si>
  <si>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</si>
  <si>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</si>
  <si>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</si>
  <si>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</si>
  <si>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</si>
  <si>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</si>
  <si>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</si>
  <si>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</si>
  <si>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</si>
  <si>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</si>
  <si>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</si>
  <si>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</si>
  <si>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</si>
  <si>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</si>
  <si>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</si>
  <si>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</si>
  <si>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</si>
  <si>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</si>
  <si>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</si>
  <si>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</si>
  <si>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</si>
  <si>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</si>
  <si>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</si>
  <si>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</si>
  <si>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</si>
  <si>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</si>
  <si>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</si>
  <si>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</si>
  <si>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</si>
  <si>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</si>
  <si>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</si>
  <si>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</si>
  <si>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</si>
  <si>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</si>
  <si>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</si>
  <si>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</si>
  <si>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</si>
  <si>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</si>
  <si>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</si>
  <si>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</si>
  <si>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</si>
  <si>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</si>
  <si>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</si>
  <si>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</si>
  <si>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</si>
  <si>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</si>
  <si>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</si>
  <si>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</si>
  <si>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</si>
  <si>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</si>
  <si>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</si>
  <si>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</si>
  <si>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</si>
  <si>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</si>
  <si>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</si>
  <si>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</si>
  <si>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</si>
  <si>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</si>
  <si>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</si>
  <si>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</si>
  <si>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</si>
  <si>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</si>
  <si>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</si>
  <si>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</si>
  <si>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</si>
  <si>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</si>
  <si>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</si>
  <si>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</si>
  <si>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</si>
  <si>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</si>
  <si>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</si>
  <si>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</si>
  <si>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</si>
  <si>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</si>
  <si>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</si>
  <si>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</si>
  <si>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</si>
  <si>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</si>
  <si>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</si>
  <si>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</si>
  <si>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</si>
  <si>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</si>
  <si>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</si>
  <si>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</si>
  <si>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</si>
  <si>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</si>
  <si>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</si>
  <si>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</si>
  <si>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</si>
  <si>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</si>
  <si>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</si>
  <si>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</si>
  <si>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</si>
  <si>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</si>
  <si>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</si>
  <si>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</si>
  <si>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</si>
  <si>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</si>
  <si>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</si>
  <si>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</si>
  <si>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</si>
  <si>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</si>
  <si>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</si>
  <si>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</si>
  <si>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</si>
  <si>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</si>
  <si>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</si>
  <si>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</si>
  <si>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</si>
  <si>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</si>
  <si>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</si>
  <si>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</si>
  <si>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</si>
  <si>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</si>
  <si>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</si>
  <si>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</si>
  <si>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</si>
  <si>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</si>
  <si>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</si>
  <si>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</si>
  <si>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</si>
  <si>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</si>
  <si>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</si>
  <si>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</si>
  <si>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</si>
  <si>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</si>
  <si>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</si>
  <si>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</si>
  <si>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</si>
  <si>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</si>
  <si>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</si>
  <si>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</si>
  <si>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</si>
  <si>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</si>
  <si>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</si>
  <si>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</si>
  <si>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</si>
  <si>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</si>
  <si>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</si>
  <si>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</si>
  <si>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</si>
  <si>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</si>
  <si>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</si>
  <si>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</si>
  <si>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</si>
  <si>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</si>
  <si>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</si>
  <si>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</si>
  <si>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</si>
  <si>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</si>
  <si>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</si>
  <si>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</si>
  <si>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</si>
  <si>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</si>
  <si>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</si>
  <si>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</si>
  <si>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</si>
  <si>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</si>
  <si>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</si>
  <si>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</si>
  <si>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</si>
  <si>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</si>
  <si>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</si>
  <si>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</si>
  <si>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</si>
  <si>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</si>
  <si>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</si>
  <si>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</si>
  <si>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</si>
  <si>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</si>
  <si>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</si>
  <si>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</si>
  <si>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</si>
  <si>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</si>
  <si>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</si>
  <si>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</si>
  <si>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</si>
  <si>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</si>
  <si>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</si>
  <si>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</si>
  <si>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</si>
  <si>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</si>
  <si>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</si>
  <si>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</si>
  <si>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</si>
  <si>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</si>
  <si>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</si>
  <si>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</si>
  <si>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</si>
  <si>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</si>
  <si>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</si>
  <si>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</si>
  <si>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</si>
  <si>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</si>
  <si>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</si>
  <si>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</si>
  <si>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</si>
  <si>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</si>
  <si>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</si>
  <si>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</si>
  <si>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</si>
  <si>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</si>
  <si>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</si>
  <si>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</si>
  <si>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</si>
  <si>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</si>
  <si>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</si>
  <si>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</si>
  <si>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</si>
  <si>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</si>
  <si>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</si>
  <si>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</si>
  <si>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</si>
  <si>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</si>
  <si>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</si>
  <si>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</si>
  <si>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</si>
  <si>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</si>
  <si>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</si>
  <si>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</si>
  <si>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</si>
  <si>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</si>
  <si>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</si>
  <si>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</si>
  <si>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</si>
  <si>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</si>
  <si>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</si>
  <si>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</si>
  <si>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</si>
  <si>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</si>
  <si>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</si>
  <si>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</si>
  <si>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</si>
  <si>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</si>
  <si>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</si>
  <si>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</si>
  <si>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</si>
  <si>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</si>
  <si>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</si>
  <si>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</si>
  <si>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</si>
  <si>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</si>
  <si>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</si>
  <si>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</si>
  <si>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</si>
  <si>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</si>
  <si>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</si>
  <si>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</si>
  <si>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</si>
  <si>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</si>
  <si>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</si>
  <si>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</si>
  <si>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</si>
  <si>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</si>
  <si>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</si>
  <si>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</si>
  <si>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</si>
  <si>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</si>
  <si>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</si>
  <si>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</si>
  <si>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</si>
  <si>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</si>
  <si>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</si>
  <si>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</si>
  <si>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</si>
  <si>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</si>
  <si>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</si>
  <si>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</si>
  <si>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</si>
  <si>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</si>
  <si>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</si>
  <si>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</si>
  <si>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</si>
  <si>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</si>
  <si>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</si>
  <si>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</si>
  <si>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</si>
  <si>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</si>
  <si>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</si>
  <si>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</si>
  <si>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</si>
  <si>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</si>
  <si>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</si>
  <si>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</si>
  <si>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</si>
  <si>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</si>
  <si>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</si>
  <si>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</si>
  <si>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</si>
  <si>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</si>
  <si>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</si>
  <si>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</si>
  <si>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</si>
  <si>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</si>
  <si>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</si>
  <si>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</si>
  <si>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</si>
  <si>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</si>
  <si>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</si>
  <si>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</si>
  <si>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</si>
  <si>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</si>
  <si>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</si>
  <si>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</si>
  <si>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</si>
  <si>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</si>
  <si>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</si>
  <si>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</si>
  <si>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</si>
  <si>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</si>
  <si>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</si>
  <si>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</si>
  <si>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</si>
  <si>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</si>
  <si>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</si>
  <si>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</si>
  <si>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</si>
  <si>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</si>
  <si>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</si>
  <si>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</si>
  <si>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</si>
  <si>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</si>
  <si>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</si>
  <si>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</si>
  <si>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</si>
  <si>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</si>
  <si>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</si>
  <si>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</si>
  <si>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</si>
  <si>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</si>
  <si>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</si>
  <si>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</si>
  <si>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</si>
  <si>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</si>
  <si>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</si>
  <si>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</si>
  <si>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</si>
  <si>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</si>
  <si>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</si>
  <si>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</si>
  <si>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</si>
  <si>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</si>
  <si>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</si>
  <si>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</si>
  <si>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</si>
  <si>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</si>
  <si>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</si>
  <si>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</si>
  <si>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</si>
  <si>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</si>
  <si>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</si>
  <si>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</si>
  <si>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</si>
  <si>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</si>
  <si>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</si>
  <si>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</si>
  <si>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</si>
  <si>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</si>
  <si>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</si>
  <si>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</si>
  <si>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</si>
  <si>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</si>
  <si>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</si>
  <si>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</si>
  <si>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</si>
  <si>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</si>
  <si>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</si>
  <si>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</si>
  <si>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</si>
  <si>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</si>
  <si>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</si>
  <si>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</si>
  <si>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</si>
  <si>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</si>
  <si>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</si>
  <si>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</si>
  <si>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</si>
  <si>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</si>
  <si>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</si>
  <si>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</si>
  <si>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</si>
  <si>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</si>
  <si>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</si>
  <si>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</si>
  <si>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</si>
  <si>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</si>
  <si>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</si>
  <si>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</si>
  <si>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</si>
  <si>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</si>
  <si>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</si>
  <si>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</si>
  <si>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</si>
  <si>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</si>
  <si>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</si>
  <si>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</si>
  <si>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</si>
  <si>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</si>
  <si>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</si>
  <si>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</si>
  <si>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</si>
  <si>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</si>
  <si>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</si>
  <si>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</si>
  <si>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</si>
  <si>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</si>
  <si>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</si>
  <si>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</si>
  <si>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</si>
  <si>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</si>
  <si>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</si>
  <si>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</si>
  <si>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</si>
  <si>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</si>
  <si>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</si>
  <si>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</si>
  <si>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</si>
  <si>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</si>
  <si>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</si>
  <si>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</si>
  <si>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</si>
  <si>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</si>
  <si>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</si>
  <si>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</si>
  <si>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</si>
  <si>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</si>
  <si>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</si>
  <si>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</si>
  <si>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</si>
  <si>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</si>
  <si>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</si>
  <si>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</si>
  <si>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</si>
  <si>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</si>
  <si>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</si>
  <si>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</si>
  <si>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</si>
  <si>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</si>
  <si>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</si>
  <si>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</si>
  <si>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</si>
  <si>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</si>
  <si>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</si>
  <si>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</si>
  <si>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</si>
  <si>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</si>
  <si>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</si>
  <si>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</si>
  <si>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</si>
  <si>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</si>
  <si>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</si>
  <si>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</si>
  <si>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</si>
  <si>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</si>
  <si>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</si>
  <si>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</si>
  <si>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</si>
  <si>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</si>
  <si>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</si>
  <si>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</si>
  <si>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</si>
  <si>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</si>
  <si>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</si>
  <si>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</si>
  <si>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</si>
  <si>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</si>
  <si>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</si>
  <si>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</si>
  <si>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</si>
  <si>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</si>
  <si>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</si>
  <si>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</si>
  <si>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</si>
  <si>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</si>
  <si>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</si>
  <si>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</si>
  <si>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</si>
  <si>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</si>
  <si>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</si>
  <si>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</si>
  <si>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</si>
  <si>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</si>
  <si>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</si>
  <si>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</si>
  <si>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</si>
  <si>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</si>
  <si>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</si>
  <si>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</si>
  <si>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</si>
  <si>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</si>
  <si>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</si>
  <si>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</si>
  <si>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</si>
  <si>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</si>
  <si>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</si>
  <si>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</si>
  <si>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</si>
  <si>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</si>
  <si>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</si>
  <si>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</si>
  <si>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</si>
  <si>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</si>
  <si>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</si>
  <si>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</si>
  <si>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</si>
  <si>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</si>
  <si>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</si>
  <si>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</si>
  <si>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</si>
  <si>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</si>
  <si>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</si>
  <si>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</si>
  <si>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</si>
  <si>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</si>
  <si>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</si>
  <si>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</si>
  <si>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</si>
  <si>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</si>
  <si>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</si>
  <si>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</si>
  <si>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</si>
  <si>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</si>
  <si>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</si>
  <si>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</si>
  <si>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</si>
  <si>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</si>
  <si>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</si>
  <si>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</si>
  <si>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</si>
  <si>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</si>
  <si>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</si>
  <si>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</si>
  <si>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</si>
  <si>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</si>
  <si>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</si>
  <si>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</si>
  <si>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</si>
  <si>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</si>
  <si>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</si>
  <si>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</si>
  <si>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</si>
  <si>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</si>
  <si>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</si>
  <si>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</si>
  <si>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</si>
  <si>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</si>
  <si>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</si>
  <si>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</si>
  <si>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</si>
  <si>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</si>
  <si>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</si>
  <si>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</si>
  <si>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</si>
  <si>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</si>
  <si>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</si>
  <si>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</si>
  <si>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</si>
  <si>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</si>
  <si>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</si>
  <si>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</si>
  <si>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</si>
  <si>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</si>
  <si>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</si>
  <si>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</si>
  <si>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</si>
  <si>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</si>
  <si>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</si>
  <si>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</si>
  <si>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</si>
  <si>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</si>
  <si>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</si>
  <si>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</si>
  <si>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</si>
  <si>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</si>
  <si>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</si>
  <si>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</si>
  <si>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</si>
  <si>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</si>
  <si>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</si>
  <si>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</si>
  <si>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</si>
  <si>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</si>
  <si>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</si>
  <si>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</si>
  <si>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</si>
  <si>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</si>
  <si>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</si>
  <si>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</si>
  <si>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</si>
  <si>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</si>
  <si>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</si>
  <si>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</si>
  <si>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</si>
  <si>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</si>
  <si>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</si>
  <si>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</si>
  <si>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</si>
  <si>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</si>
  <si>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</si>
  <si>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</si>
  <si>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</si>
  <si>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</si>
  <si>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</si>
  <si>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</si>
  <si>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</si>
  <si>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</si>
  <si>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</si>
  <si>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</si>
  <si>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</si>
  <si>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</si>
  <si>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</si>
  <si>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</si>
  <si>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</si>
  <si>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</si>
  <si>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</si>
  <si>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</si>
  <si>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</si>
  <si>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</si>
  <si>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</si>
  <si>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</si>
  <si>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</si>
  <si>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</si>
  <si>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</si>
  <si>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</si>
  <si>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</si>
  <si>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</si>
  <si>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</si>
  <si>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</si>
  <si>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</si>
  <si>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</si>
  <si>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</si>
  <si>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</si>
  <si>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</si>
  <si>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</si>
  <si>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</si>
  <si>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</si>
  <si>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</si>
  <si>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</si>
  <si>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</si>
  <si>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</si>
  <si>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</si>
  <si>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</si>
  <si>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</si>
  <si>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</si>
  <si>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</si>
  <si>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</si>
  <si>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</si>
  <si>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</si>
  <si>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</si>
  <si>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</si>
  <si>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</si>
  <si>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</si>
  <si>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</si>
  <si>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</si>
  <si>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</si>
  <si>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</si>
  <si>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</si>
  <si>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</si>
  <si>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</si>
  <si>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</si>
  <si>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</si>
  <si>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</si>
  <si>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</si>
  <si>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</si>
  <si>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</si>
  <si>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</si>
  <si>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</si>
  <si>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</si>
  <si>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</si>
  <si>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</si>
  <si>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</si>
  <si>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</si>
  <si>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</si>
  <si>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</si>
  <si>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</si>
  <si>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</si>
  <si>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</si>
  <si>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</si>
  <si>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</si>
  <si>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</si>
  <si>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</si>
  <si>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</si>
  <si>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</si>
  <si>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</si>
  <si>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</si>
  <si>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</si>
  <si>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</si>
  <si>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</si>
  <si>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</si>
  <si>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</si>
  <si>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</si>
  <si>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</si>
  <si>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</si>
  <si>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</si>
  <si>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</si>
  <si>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</si>
  <si>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</si>
  <si>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</si>
  <si>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</si>
  <si>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</si>
  <si>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</si>
  <si>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</si>
  <si>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</si>
  <si>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</si>
  <si>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</si>
  <si>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</si>
  <si>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</si>
  <si>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</si>
  <si>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</si>
  <si>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</si>
  <si>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</si>
  <si>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</si>
  <si>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</si>
  <si>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</si>
  <si>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</si>
  <si>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</si>
  <si>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</si>
  <si>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</si>
  <si>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</si>
  <si>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</si>
  <si>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</si>
  <si>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</si>
  <si>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</si>
  <si>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</si>
  <si>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</si>
  <si>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</si>
  <si>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</si>
  <si>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</si>
  <si>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</si>
  <si>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</si>
  <si>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</si>
  <si>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</si>
  <si>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</si>
  <si>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</si>
  <si>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</si>
  <si>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</si>
  <si>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</si>
  <si>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</si>
  <si>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</si>
  <si>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</si>
  <si>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</si>
  <si>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</si>
  <si>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</si>
  <si>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</si>
  <si>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</si>
  <si>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</si>
  <si>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</si>
  <si>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</si>
  <si>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</si>
  <si>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</si>
  <si>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</si>
  <si>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</si>
  <si>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</si>
  <si>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</si>
  <si>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</si>
  <si>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</si>
  <si>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</si>
  <si>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</si>
  <si>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</si>
  <si>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</si>
  <si>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</si>
  <si>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</si>
  <si>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</si>
  <si>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</si>
  <si>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</si>
  <si>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</si>
  <si>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</si>
  <si>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</si>
  <si>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</si>
  <si>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</si>
  <si>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</si>
  <si>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</si>
  <si>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</si>
  <si>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</si>
  <si>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</si>
  <si>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</si>
  <si>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</si>
  <si>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</si>
  <si>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</si>
  <si>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</si>
  <si>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</si>
  <si>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</si>
  <si>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</si>
  <si>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</si>
  <si>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</si>
  <si>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</si>
  <si>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</si>
  <si>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</si>
  <si>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</si>
  <si>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</si>
  <si>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</si>
  <si>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</si>
  <si>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</si>
  <si>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</si>
  <si>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</si>
  <si>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</si>
  <si>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</si>
  <si>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</si>
  <si>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</si>
  <si>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</si>
  <si>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</si>
  <si>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</si>
  <si>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</si>
  <si>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</si>
  <si>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</si>
  <si>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</si>
  <si>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</si>
  <si>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</si>
  <si>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</si>
  <si>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</si>
  <si>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</si>
  <si>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</si>
  <si>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</si>
  <si>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</si>
  <si>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</si>
  <si>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</si>
  <si>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</si>
  <si>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</si>
  <si>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</si>
  <si>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</si>
  <si>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</si>
  <si>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</si>
  <si>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</si>
  <si>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</si>
  <si>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</si>
  <si>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</si>
  <si>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</si>
  <si>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</si>
  <si>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</si>
  <si>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</si>
  <si>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</si>
  <si>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</si>
  <si>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</si>
  <si>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</si>
  <si>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</si>
  <si>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</si>
  <si>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</si>
  <si>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</si>
  <si>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</si>
  <si>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</si>
  <si>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</si>
  <si>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</si>
  <si>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</si>
  <si>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</si>
  <si>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</si>
  <si>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</si>
  <si>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</si>
  <si>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</si>
  <si>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</si>
  <si>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</si>
  <si>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</si>
  <si>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</si>
  <si>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</si>
  <si>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</si>
  <si>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</si>
  <si>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</si>
  <si>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</si>
  <si>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</si>
  <si>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</si>
  <si>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</si>
  <si>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</si>
  <si>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</si>
  <si>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</si>
  <si>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</si>
  <si>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</si>
  <si>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</si>
  <si>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</si>
  <si>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</si>
  <si>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</si>
  <si>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</si>
  <si>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</si>
  <si>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</si>
  <si>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</si>
  <si>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</si>
  <si>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</si>
  <si>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</si>
  <si>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</si>
  <si>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</si>
  <si>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</si>
  <si>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</si>
  <si>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</si>
  <si>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</si>
  <si>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</si>
  <si>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</si>
  <si>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</si>
  <si>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</si>
  <si>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</si>
  <si>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</si>
  <si>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</si>
  <si>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</si>
  <si>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</si>
  <si>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</si>
  <si>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</si>
  <si>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</si>
  <si>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</si>
  <si>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</si>
  <si>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</si>
  <si>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</si>
  <si>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</si>
  <si>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</si>
  <si>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</si>
  <si>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</si>
  <si>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</si>
  <si>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</si>
  <si>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</si>
  <si>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</si>
  <si>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</si>
  <si>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</si>
  <si>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</si>
  <si>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</si>
  <si>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</si>
  <si>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</si>
  <si>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</si>
  <si>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</si>
  <si>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</si>
  <si>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</si>
  <si>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</si>
  <si>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</si>
  <si>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</si>
  <si>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</si>
  <si>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</si>
  <si>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</si>
  <si>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</si>
  <si>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</si>
  <si>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</si>
  <si>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</si>
  <si>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</si>
  <si>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</si>
  <si>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</si>
  <si>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</si>
  <si>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</si>
  <si>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</si>
  <si>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</si>
  <si>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</si>
  <si>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</si>
  <si>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</si>
  <si>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</si>
  <si>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</si>
  <si>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</si>
  <si>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</si>
  <si>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</si>
  <si>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</si>
  <si>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</si>
  <si>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</si>
  <si>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</si>
  <si>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</si>
  <si>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</si>
  <si>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</si>
  <si>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</si>
  <si>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</si>
  <si>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</si>
  <si>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</si>
  <si>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</si>
  <si>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</si>
  <si>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</si>
  <si>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</si>
  <si>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</si>
  <si>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</si>
  <si>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</si>
  <si>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</si>
  <si>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</si>
  <si>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</si>
  <si>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</si>
  <si>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</si>
  <si>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</si>
  <si>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</si>
  <si>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</si>
  <si>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</si>
  <si>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</si>
  <si>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</si>
  <si>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</si>
  <si>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</si>
  <si>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</si>
  <si>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</si>
  <si>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</si>
  <si>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</si>
  <si>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</si>
  <si>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</si>
  <si>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</si>
  <si>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</si>
  <si>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</si>
  <si>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</si>
  <si>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</si>
  <si>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</si>
  <si>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</si>
  <si>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</si>
  <si>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</si>
  <si>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</si>
  <si>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</si>
  <si>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</si>
  <si>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</si>
  <si>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</si>
  <si>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</si>
  <si>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</si>
  <si>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</si>
  <si>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</si>
  <si>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</si>
  <si>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</si>
  <si>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</si>
  <si>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</si>
  <si>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</si>
  <si>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</si>
  <si>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</si>
  <si>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</si>
  <si>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</si>
  <si>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</si>
  <si>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</si>
  <si>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</si>
  <si>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</si>
  <si>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</si>
  <si>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</si>
  <si>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</si>
  <si>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</si>
  <si>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</si>
  <si>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</si>
  <si>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</si>
  <si>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</si>
  <si>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</si>
  <si>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</si>
  <si>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</si>
  <si>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</si>
  <si>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</si>
  <si>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</si>
  <si>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</si>
  <si>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</si>
  <si>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</si>
  <si>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</si>
  <si>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</si>
  <si>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</si>
  <si>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</si>
  <si>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</si>
  <si>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</si>
  <si>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</si>
  <si>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</si>
  <si>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</si>
  <si>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</si>
  <si>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</si>
  <si>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</si>
  <si>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</si>
  <si>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</si>
  <si>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</si>
  <si>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</si>
  <si>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</si>
  <si>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</si>
  <si>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</si>
  <si>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</si>
  <si>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</si>
  <si>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</si>
  <si>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</si>
  <si>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</si>
  <si>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</si>
  <si>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</si>
  <si>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</si>
  <si>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</si>
  <si>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</si>
  <si>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</si>
  <si>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</si>
  <si>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</si>
  <si>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</si>
  <si>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</si>
  <si>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</si>
  <si>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</si>
  <si>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</si>
  <si>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</si>
  <si>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</si>
  <si>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</si>
  <si>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</si>
  <si>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</si>
  <si>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</si>
  <si>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</si>
  <si>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</si>
  <si>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</si>
  <si>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</si>
  <si>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</si>
  <si>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</si>
  <si>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</si>
  <si>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</si>
  <si>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</si>
  <si>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</si>
  <si>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</si>
  <si>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</si>
  <si>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</si>
  <si>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</si>
  <si>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</si>
  <si>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</si>
  <si>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</si>
  <si>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</si>
  <si>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</si>
  <si>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</si>
  <si>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</si>
  <si>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</si>
  <si>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</si>
  <si>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</si>
  <si>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</si>
  <si>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</si>
  <si>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</si>
  <si>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</si>
  <si>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</si>
  <si>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</si>
  <si>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</si>
  <si>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</si>
  <si>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</si>
  <si>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</si>
  <si>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</si>
  <si>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</si>
  <si>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</si>
  <si>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</si>
  <si>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</si>
  <si>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</si>
  <si>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</si>
  <si>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</si>
  <si>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</si>
  <si>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</si>
  <si>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</si>
  <si>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</si>
  <si>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</si>
  <si>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</si>
  <si>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</si>
  <si>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</si>
  <si>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</si>
  <si>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</si>
  <si>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</si>
  <si>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</si>
  <si>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</si>
  <si>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</si>
  <si>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</si>
  <si>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</si>
  <si>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</si>
  <si>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</si>
  <si>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</si>
  <si>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</si>
  <si>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</si>
  <si>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</si>
  <si>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</si>
  <si>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</si>
  <si>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</si>
  <si>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</si>
  <si>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</si>
  <si>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</si>
  <si>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</si>
  <si>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</si>
  <si>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</si>
  <si>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</si>
  <si>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</si>
  <si>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</si>
  <si>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</si>
  <si>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</si>
  <si>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</si>
  <si>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</si>
  <si>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</si>
  <si>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</si>
  <si>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</si>
  <si>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</si>
  <si>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</si>
  <si>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</si>
  <si>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</si>
  <si>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</si>
  <si>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</si>
  <si>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</si>
  <si>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</si>
  <si>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</si>
  <si>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</si>
  <si>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</si>
  <si>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</si>
  <si>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</si>
  <si>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</si>
  <si>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</si>
  <si>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</si>
  <si>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</si>
  <si>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</si>
  <si>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</si>
  <si>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</si>
  <si>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</si>
  <si>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</si>
  <si>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</si>
  <si>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</si>
  <si>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</si>
  <si>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</si>
  <si>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</si>
  <si>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</si>
  <si>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</si>
  <si>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</si>
  <si>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</si>
  <si>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</si>
  <si>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</si>
  <si>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</si>
  <si>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</si>
  <si>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</si>
  <si>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</si>
  <si>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</si>
  <si>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</si>
  <si>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</si>
  <si>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</si>
  <si>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</si>
  <si>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</si>
  <si>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</si>
  <si>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</si>
  <si>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</si>
  <si>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</si>
  <si>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</si>
  <si>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</si>
  <si>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</si>
  <si>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</si>
  <si>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</si>
  <si>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</si>
  <si>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</si>
  <si>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</si>
  <si>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</si>
  <si>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</si>
  <si>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</si>
  <si>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</si>
  <si>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</si>
  <si>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</si>
  <si>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</si>
  <si>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</si>
  <si>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</si>
  <si>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</si>
  <si>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</si>
  <si>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</si>
  <si>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</si>
  <si>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</si>
  <si>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</si>
  <si>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</si>
  <si>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</si>
  <si>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</si>
  <si>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</si>
  <si>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</si>
  <si>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</si>
  <si>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</si>
  <si>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</si>
  <si>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</si>
  <si>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</si>
  <si>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</si>
  <si>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</si>
  <si>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</si>
  <si>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</si>
  <si>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</si>
  <si>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</si>
  <si>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</si>
  <si>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</si>
  <si>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</si>
  <si>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</si>
  <si>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</si>
  <si>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</si>
  <si>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</si>
  <si>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</si>
  <si>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</si>
  <si>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</si>
  <si>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</si>
  <si>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</si>
  <si>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</si>
  <si>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</si>
  <si>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</si>
  <si>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</si>
  <si>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</si>
  <si>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</si>
  <si>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</si>
  <si>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</si>
  <si>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</si>
  <si>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</si>
  <si>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</si>
  <si>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</si>
  <si>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</si>
  <si>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</si>
  <si>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</si>
  <si>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</si>
  <si>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</si>
  <si>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</si>
  <si>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</si>
  <si>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</si>
  <si>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</si>
  <si>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</si>
  <si>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</si>
  <si>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</si>
  <si>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</si>
  <si>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</si>
  <si>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</si>
  <si>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</si>
  <si>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</si>
  <si>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</si>
  <si>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</si>
  <si>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</si>
  <si>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</si>
  <si>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</si>
  <si>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</si>
  <si>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</si>
  <si>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</si>
  <si>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</si>
  <si>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</si>
  <si>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</si>
  <si>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</si>
  <si>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</si>
  <si>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</si>
  <si>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</si>
  <si>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</si>
  <si>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</si>
  <si>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</si>
  <si>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</si>
  <si>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</si>
  <si>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</si>
  <si>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</si>
  <si>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</si>
  <si>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</si>
  <si>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</si>
  <si>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</si>
  <si>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</si>
  <si>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</si>
  <si>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</si>
  <si>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</si>
  <si>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</si>
  <si>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</si>
  <si>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</si>
  <si>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</si>
  <si>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</si>
  <si>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</si>
  <si>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</si>
  <si>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</si>
  <si>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</si>
  <si>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</si>
  <si>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</si>
  <si>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</si>
  <si>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</si>
  <si>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</si>
  <si>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</si>
  <si>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</si>
  <si>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</si>
  <si>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</si>
  <si>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</si>
  <si>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</si>
  <si>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</si>
  <si>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</si>
  <si>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</si>
  <si>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</si>
  <si>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</si>
  <si>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</si>
  <si>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</si>
  <si>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</si>
  <si>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</si>
  <si>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</si>
  <si>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</si>
  <si>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</si>
  <si>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</si>
  <si>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</si>
  <si>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</si>
  <si>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</si>
  <si>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</si>
  <si>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</si>
  <si>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</si>
  <si>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</si>
  <si>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</si>
  <si>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</si>
  <si>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</si>
  <si>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</si>
  <si>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</si>
  <si>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</si>
  <si>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</si>
  <si>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</si>
  <si>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</si>
  <si>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</si>
  <si>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</si>
  <si>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</si>
  <si>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</si>
  <si>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</si>
  <si>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</si>
  <si>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</si>
  <si>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</si>
  <si>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</si>
  <si>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</si>
  <si>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</si>
  <si>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</si>
  <si>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</si>
  <si>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</si>
  <si>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</si>
  <si>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</si>
  <si>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</si>
  <si>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</si>
  <si>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</si>
  <si>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</si>
  <si>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</si>
  <si>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</si>
  <si>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</si>
  <si>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</si>
  <si>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</si>
  <si>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</si>
  <si>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</si>
  <si>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</si>
  <si>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</si>
  <si>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</si>
  <si>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</si>
  <si>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</si>
  <si>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</si>
  <si>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</si>
  <si>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</si>
  <si>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</si>
  <si>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</si>
  <si>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</si>
  <si>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</si>
  <si>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</si>
  <si>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</si>
  <si>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</si>
  <si>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</si>
  <si>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</si>
  <si>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</si>
  <si>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</si>
  <si>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</si>
  <si>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</si>
  <si>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</si>
  <si>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</si>
  <si>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</si>
  <si>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</si>
  <si>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</si>
  <si>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</si>
  <si>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</si>
  <si>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</si>
  <si>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</si>
  <si>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</si>
  <si>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</si>
  <si>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</si>
  <si>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</si>
  <si>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</si>
  <si>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</si>
  <si>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</si>
  <si>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</si>
  <si>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</si>
  <si>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</si>
  <si>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</si>
  <si>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</si>
  <si>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</si>
  <si>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</si>
  <si>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</si>
  <si>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</si>
  <si>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</si>
  <si>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</si>
  <si>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</si>
  <si>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</si>
  <si>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</si>
  <si>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</si>
  <si>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</si>
  <si>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</si>
  <si>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</si>
  <si>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</si>
  <si>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</si>
  <si>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</si>
  <si>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</si>
  <si>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</si>
  <si>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</si>
  <si>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</si>
  <si>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</si>
  <si>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</si>
  <si>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</si>
  <si>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</si>
  <si>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</si>
  <si>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</si>
  <si>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</si>
  <si>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</si>
  <si>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</si>
  <si>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</si>
  <si>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</si>
  <si>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</si>
  <si>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</si>
  <si>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</si>
  <si>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</si>
  <si>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</si>
  <si>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</si>
  <si>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</si>
  <si>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</si>
  <si>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</si>
  <si>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</si>
  <si>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</si>
  <si>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</si>
  <si>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</si>
  <si>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</si>
  <si>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</si>
  <si>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</si>
  <si>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</si>
  <si>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</si>
  <si>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</si>
  <si>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</si>
  <si>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</si>
  <si>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</si>
  <si>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</si>
  <si>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</si>
  <si>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</si>
  <si>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</si>
  <si>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</si>
  <si>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</si>
  <si>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</si>
  <si>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</si>
  <si>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</si>
  <si>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</si>
  <si>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</si>
  <si>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</si>
  <si>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</si>
  <si>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</si>
  <si>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</si>
  <si>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</si>
  <si>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</si>
  <si>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</si>
  <si>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</si>
  <si>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</si>
  <si>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</si>
  <si>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</si>
  <si>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</si>
  <si>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</si>
  <si>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</si>
  <si>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</si>
  <si>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</si>
  <si>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</si>
  <si>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</si>
  <si>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</si>
  <si>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</si>
  <si>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</si>
  <si>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</si>
  <si>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</si>
  <si>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</si>
  <si>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</si>
  <si>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</si>
  <si>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</si>
  <si>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</si>
  <si>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</si>
  <si>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</si>
  <si>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</si>
  <si>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</si>
  <si>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</si>
  <si>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</si>
  <si>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</si>
  <si>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</si>
  <si>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</si>
  <si>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</si>
  <si>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</si>
  <si>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</si>
  <si>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</si>
  <si>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</si>
  <si>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</si>
  <si>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</si>
  <si>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</si>
  <si>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</si>
  <si>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</si>
  <si>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</si>
  <si>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</si>
  <si>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</si>
  <si>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</si>
  <si>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</si>
  <si>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</si>
  <si>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</si>
  <si>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</si>
  <si>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</si>
  <si>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</si>
  <si>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</si>
  <si>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</si>
  <si>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</si>
  <si>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</si>
  <si>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</si>
  <si>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</si>
  <si>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</si>
  <si>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</si>
  <si>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</si>
  <si>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</si>
  <si>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</si>
  <si>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</si>
  <si>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</si>
  <si>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</si>
  <si>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</si>
  <si>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</si>
  <si>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</si>
  <si>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</si>
  <si>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</si>
  <si>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</si>
  <si>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</si>
  <si>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</si>
  <si>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</si>
  <si>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</si>
  <si>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</si>
  <si>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</si>
  <si>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</si>
  <si>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</si>
  <si>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</si>
  <si>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</si>
  <si>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</si>
  <si>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</si>
  <si>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</si>
  <si>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</si>
  <si>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</si>
  <si>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</si>
  <si>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</si>
  <si>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</si>
  <si>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</si>
  <si>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</si>
  <si>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</si>
  <si>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</si>
  <si>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</si>
  <si>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</si>
  <si>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</si>
  <si>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</si>
  <si>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</si>
  <si>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</si>
  <si>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</si>
  <si>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</si>
  <si>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</si>
  <si>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</si>
  <si>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</si>
  <si>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</si>
  <si>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</si>
  <si>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</si>
  <si>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</si>
  <si>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</si>
  <si>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</si>
  <si>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</si>
  <si>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</si>
  <si>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</si>
  <si>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</si>
  <si>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</si>
  <si>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</si>
  <si>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</si>
  <si>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</si>
  <si>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</si>
  <si>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</si>
  <si>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</si>
  <si>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</si>
  <si>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</si>
  <si>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</si>
  <si>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</si>
  <si>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</si>
  <si>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</si>
  <si>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</si>
  <si>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</si>
  <si>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</si>
  <si>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</si>
  <si>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</si>
  <si>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</si>
  <si>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</si>
  <si>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</si>
  <si>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</si>
  <si>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</si>
  <si>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</si>
  <si>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</si>
  <si>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</si>
  <si>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</si>
  <si>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</si>
  <si>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</si>
  <si>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</si>
  <si>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</si>
  <si>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</si>
  <si>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</si>
  <si>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</si>
  <si>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</si>
  <si>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</si>
  <si>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</si>
  <si>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</si>
  <si>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</si>
  <si>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</si>
  <si>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</si>
  <si>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</si>
  <si>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</si>
  <si>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</si>
  <si>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</si>
  <si>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</si>
  <si>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</si>
  <si>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</si>
  <si>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</si>
  <si>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</si>
  <si>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</si>
  <si>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</si>
  <si>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</si>
  <si>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</si>
  <si>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</si>
  <si>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</si>
  <si>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</si>
  <si>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</si>
  <si>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</si>
  <si>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</si>
  <si>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</si>
  <si>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</si>
  <si>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</si>
  <si>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</si>
  <si>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</si>
  <si>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</si>
  <si>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</si>
  <si>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</si>
  <si>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</si>
  <si>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</si>
  <si>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</si>
  <si>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</si>
  <si>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</si>
  <si>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</si>
  <si>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</si>
  <si>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</si>
  <si>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</si>
  <si>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</si>
  <si>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</si>
  <si>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</si>
  <si>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</si>
  <si>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</si>
  <si>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</si>
  <si>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</si>
  <si>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</si>
  <si>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</si>
  <si>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</si>
  <si>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</si>
  <si>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</si>
  <si>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</si>
  <si>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</si>
  <si>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</si>
  <si>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</si>
  <si>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</si>
  <si>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</si>
  <si>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</si>
  <si>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</si>
  <si>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</si>
  <si>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</si>
  <si>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</si>
  <si>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</si>
  <si>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</si>
  <si>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</si>
  <si>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</si>
  <si>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</si>
  <si>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</si>
  <si>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</si>
  <si>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</si>
  <si>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</si>
  <si>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</si>
  <si>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</si>
  <si>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</si>
  <si>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</si>
  <si>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</si>
  <si>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</si>
  <si>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</si>
  <si>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</si>
  <si>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</si>
  <si>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</si>
  <si>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</si>
  <si>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</si>
  <si>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</si>
  <si>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</si>
  <si>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</si>
  <si>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</si>
  <si>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</si>
  <si>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</si>
  <si>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</si>
  <si>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</si>
  <si>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</si>
  <si>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</si>
  <si>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</si>
  <si>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</si>
  <si>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</si>
  <si>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</si>
  <si>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</si>
  <si>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</si>
  <si>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</si>
  <si>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</si>
  <si>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</si>
  <si>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</si>
  <si>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</si>
  <si>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</si>
  <si>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</si>
  <si>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</si>
  <si>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</si>
  <si>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</si>
  <si>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</si>
  <si>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</si>
  <si>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</si>
  <si>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</si>
  <si>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</si>
  <si>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</si>
  <si>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</si>
  <si>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</si>
  <si>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</si>
  <si>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</si>
  <si>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</si>
  <si>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</si>
  <si>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</si>
  <si>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</si>
  <si>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</si>
  <si>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</si>
  <si>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</si>
  <si>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</si>
  <si>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</si>
  <si>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</si>
  <si>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</si>
  <si>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</si>
  <si>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</si>
  <si>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</si>
  <si>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</si>
  <si>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</si>
  <si>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</si>
  <si>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</si>
  <si>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</si>
  <si>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</si>
  <si>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</si>
  <si>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</si>
  <si>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</si>
  <si>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</si>
  <si>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</si>
  <si>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</si>
  <si>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</si>
  <si>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</si>
  <si>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</si>
  <si>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</si>
  <si>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</si>
  <si>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</si>
  <si>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</si>
  <si>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</si>
  <si>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</si>
  <si>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</si>
  <si>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</si>
  <si>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</si>
  <si>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</si>
  <si>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</si>
  <si>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</si>
  <si>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</si>
  <si>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</si>
  <si>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</si>
  <si>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</si>
  <si>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</si>
  <si>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</si>
  <si>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</si>
  <si>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</si>
  <si>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</si>
  <si>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</si>
  <si>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</si>
  <si>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</si>
  <si>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</si>
  <si>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</si>
  <si>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</si>
  <si>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</si>
  <si>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</si>
  <si>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</si>
  <si>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</si>
  <si>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</si>
  <si>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</si>
  <si>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</si>
  <si>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</si>
  <si>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</si>
  <si>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</si>
  <si>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</si>
  <si>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</si>
  <si>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</si>
  <si>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</si>
  <si>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</si>
  <si>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</si>
  <si>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</si>
  <si>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</si>
  <si>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</si>
  <si>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</si>
  <si>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</si>
  <si>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</si>
  <si>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</si>
  <si>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</si>
  <si>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</si>
  <si>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</si>
  <si>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</si>
  <si>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</si>
  <si>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</si>
  <si>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</si>
  <si>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</si>
  <si>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</si>
  <si>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</si>
  <si>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</si>
  <si>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</si>
  <si>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</si>
  <si>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</si>
  <si>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</si>
  <si>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</si>
  <si>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</si>
  <si>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</si>
  <si>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</si>
  <si>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</si>
  <si>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</si>
  <si>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</si>
  <si>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</si>
  <si>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</si>
  <si>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</si>
  <si>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</si>
  <si>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</si>
  <si>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</si>
  <si>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</si>
  <si>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</si>
  <si>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</si>
  <si>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</si>
  <si>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</si>
  <si>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</si>
  <si>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</si>
  <si>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</si>
  <si>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</si>
  <si>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</si>
  <si>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</si>
  <si>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</si>
  <si>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</si>
  <si>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</si>
  <si>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</si>
  <si>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</si>
  <si>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</si>
  <si>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</si>
  <si>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</si>
  <si>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</si>
  <si>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</si>
  <si>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</si>
  <si>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</si>
  <si>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</si>
  <si>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</si>
  <si>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</si>
  <si>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</si>
  <si>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</si>
  <si>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</si>
  <si>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</si>
  <si>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</si>
  <si>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</si>
  <si>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</si>
  <si>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</si>
  <si>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</si>
  <si>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</si>
  <si>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</si>
  <si>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</si>
  <si>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</si>
  <si>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</si>
  <si>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</si>
  <si>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</si>
  <si>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</si>
  <si>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</si>
  <si>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</si>
  <si>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</si>
  <si>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</si>
  <si>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</si>
  <si>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</si>
  <si>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</si>
  <si>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</si>
  <si>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</si>
  <si>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</si>
  <si>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</si>
  <si>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</si>
  <si>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</si>
  <si>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</si>
  <si>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</si>
  <si>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</si>
  <si>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</si>
  <si>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</si>
  <si>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</si>
  <si>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</si>
  <si>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</si>
  <si>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</si>
  <si>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</si>
  <si>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</si>
  <si>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</si>
  <si>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</si>
  <si>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</si>
  <si>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</si>
  <si>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</si>
  <si>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</si>
  <si>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</si>
  <si>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</si>
  <si>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</si>
  <si>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</si>
  <si>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</si>
  <si>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</si>
  <si>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</si>
  <si>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</si>
  <si>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</si>
  <si>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</si>
  <si>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</si>
  <si>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</si>
  <si>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</si>
  <si>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</si>
  <si>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</si>
  <si>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</si>
  <si>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</si>
  <si>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</si>
  <si>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</si>
  <si>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</si>
  <si>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</si>
  <si>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</si>
  <si>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</si>
  <si>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</si>
  <si>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</si>
  <si>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</si>
  <si>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</si>
  <si>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</si>
  <si>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</si>
  <si>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</si>
  <si>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</si>
  <si>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</si>
  <si>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</si>
  <si>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</si>
  <si>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</si>
  <si>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</si>
  <si>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</si>
  <si>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</si>
  <si>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</si>
  <si>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</si>
  <si>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</si>
  <si>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</si>
  <si>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</si>
  <si>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</si>
  <si>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</si>
  <si>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</si>
  <si>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</si>
  <si>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</si>
  <si>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</si>
  <si>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</si>
  <si>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</si>
  <si>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</si>
  <si>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</si>
  <si>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</si>
  <si>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</si>
  <si>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</si>
  <si>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</si>
  <si>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</si>
  <si>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</si>
  <si>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</si>
  <si>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</si>
  <si>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</si>
  <si>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</si>
  <si>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</si>
  <si>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</si>
  <si>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</si>
  <si>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</si>
  <si>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</si>
  <si>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</si>
  <si>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</si>
  <si>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</si>
  <si>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</si>
  <si>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</si>
  <si>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</si>
  <si>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</si>
  <si>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</si>
  <si>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</si>
  <si>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</si>
  <si>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</si>
  <si>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</si>
  <si>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</si>
  <si>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</si>
  <si>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</si>
  <si>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</si>
  <si>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</si>
  <si>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</si>
  <si>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</si>
  <si>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</si>
  <si>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</si>
  <si>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</si>
  <si>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</si>
  <si>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</si>
  <si>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</si>
  <si>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</si>
  <si>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</si>
  <si>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</si>
  <si>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</si>
  <si>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</si>
  <si>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</si>
  <si>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</si>
  <si>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</si>
  <si>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</si>
  <si>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</si>
  <si>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</si>
  <si>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</si>
  <si>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</si>
  <si>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</si>
  <si>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</si>
  <si>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</si>
  <si>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</si>
  <si>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</si>
  <si>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</si>
  <si>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</si>
  <si>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</si>
  <si>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</si>
  <si>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</si>
  <si>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</si>
  <si>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</si>
  <si>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</si>
  <si>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</si>
  <si>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</si>
  <si>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</si>
  <si>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</si>
  <si>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</si>
  <si>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</si>
  <si>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</si>
  <si>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</si>
  <si>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</si>
  <si>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</si>
  <si>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</si>
  <si>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</si>
  <si>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</si>
  <si>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</si>
  <si>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</si>
  <si>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</si>
  <si>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</si>
  <si>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</si>
  <si>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</si>
  <si>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</si>
  <si>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</si>
  <si>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</si>
  <si>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</si>
  <si>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</si>
  <si>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</si>
  <si>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</si>
  <si>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</si>
  <si>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</si>
  <si>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</si>
  <si>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</si>
  <si>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</si>
  <si>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</si>
  <si>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</si>
  <si>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</si>
  <si>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</si>
  <si>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</si>
  <si>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</si>
  <si>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</si>
  <si>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</si>
  <si>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</si>
  <si>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</si>
  <si>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</si>
  <si>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</si>
  <si>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</si>
  <si>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</si>
  <si>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</si>
  <si>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</si>
  <si>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</si>
  <si>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</si>
  <si>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</si>
  <si>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</si>
  <si>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</si>
  <si>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</si>
  <si>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</si>
  <si>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</si>
  <si>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</si>
  <si>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</si>
  <si>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</si>
  <si>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</si>
  <si>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</si>
  <si>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</si>
  <si>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</si>
  <si>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</si>
  <si>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</si>
  <si>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</si>
  <si>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</si>
  <si>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</si>
  <si>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</si>
  <si>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</si>
  <si>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</si>
  <si>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</si>
  <si>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</si>
  <si>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</si>
  <si>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</si>
  <si>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</si>
  <si>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</si>
  <si>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</si>
  <si>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</si>
  <si>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</si>
  <si>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</si>
  <si>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</si>
  <si>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</si>
  <si>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</si>
  <si>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</si>
  <si>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</si>
  <si>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</si>
  <si>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</si>
  <si>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</si>
  <si>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</si>
  <si>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</si>
  <si>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</si>
  <si>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</si>
  <si>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</si>
  <si>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</si>
  <si>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</si>
  <si>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</si>
  <si>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</si>
  <si>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</si>
  <si>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</si>
  <si>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</si>
  <si>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</si>
  <si>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</si>
  <si>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</si>
  <si>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</si>
  <si>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</si>
  <si>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</si>
  <si>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</si>
  <si>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</si>
  <si>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</si>
  <si>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</si>
  <si>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</si>
  <si>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</si>
  <si>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</si>
  <si>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</si>
  <si>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</si>
  <si>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</si>
  <si>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</si>
  <si>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</si>
  <si>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</si>
  <si>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</si>
  <si>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</si>
  <si>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</si>
  <si>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</si>
  <si>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</si>
  <si>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</si>
  <si>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</si>
  <si>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</si>
  <si>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</si>
  <si>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</si>
  <si>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</si>
  <si>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</si>
  <si>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</si>
  <si>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</si>
  <si>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</si>
  <si>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</si>
  <si>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</si>
  <si>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</si>
  <si>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</si>
  <si>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</si>
  <si>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</si>
  <si>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</si>
  <si>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</si>
  <si>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</si>
  <si>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</si>
  <si>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</si>
  <si>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</si>
  <si>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</si>
  <si>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</si>
  <si>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</si>
  <si>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</si>
  <si>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</si>
  <si>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</si>
  <si>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</si>
  <si>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</si>
  <si>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</si>
  <si>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</si>
  <si>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</si>
  <si>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</si>
  <si>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</si>
  <si>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</si>
  <si>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</si>
  <si>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</si>
  <si>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</si>
  <si>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</si>
  <si>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</si>
  <si>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</si>
  <si>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</si>
  <si>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</si>
  <si>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</si>
  <si>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</si>
  <si>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</si>
  <si>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</si>
  <si>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</si>
  <si>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</si>
  <si>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</si>
  <si>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</si>
  <si>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</si>
  <si>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</si>
  <si>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</si>
  <si>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</si>
  <si>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</si>
  <si>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</si>
  <si>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</si>
  <si>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</si>
  <si>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</si>
  <si>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</si>
  <si>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</si>
  <si>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</si>
  <si>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</si>
  <si>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</si>
  <si>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</si>
  <si>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</si>
  <si>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</si>
  <si>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</si>
  <si>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</si>
  <si>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</si>
  <si>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</si>
  <si>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</si>
  <si>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</si>
  <si>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</si>
  <si>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</si>
  <si>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</si>
  <si>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</si>
  <si>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</si>
  <si>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</si>
  <si>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</si>
  <si>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</si>
  <si>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</si>
  <si>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</si>
  <si>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</si>
  <si>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</si>
  <si>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</si>
  <si>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</si>
  <si>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</si>
  <si>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</si>
  <si>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</si>
  <si>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</si>
  <si>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</si>
  <si>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</si>
  <si>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</si>
  <si>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</si>
  <si>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</si>
  <si>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</si>
  <si>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</si>
  <si>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</si>
  <si>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</si>
  <si>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</si>
  <si>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</si>
  <si>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</si>
  <si>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</si>
  <si>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</si>
  <si>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</si>
  <si>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</si>
  <si>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</si>
  <si>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</si>
  <si>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</si>
  <si>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</si>
  <si>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</si>
  <si>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</si>
  <si>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</si>
  <si>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</si>
  <si>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</si>
  <si>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</si>
  <si>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</si>
  <si>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</si>
  <si>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</si>
  <si>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</si>
  <si>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</si>
  <si>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</si>
  <si>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</si>
  <si>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</si>
  <si>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</si>
  <si>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</si>
  <si>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</si>
  <si>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</si>
  <si>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</si>
  <si>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</si>
  <si>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</si>
  <si>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</si>
  <si>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</si>
  <si>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</si>
  <si>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</si>
  <si>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</si>
  <si>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</si>
  <si>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</si>
  <si>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</si>
  <si>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</si>
  <si>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</si>
  <si>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</si>
  <si>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</si>
  <si>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</si>
  <si>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</si>
  <si>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</si>
  <si>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</si>
  <si>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</si>
  <si>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</si>
  <si>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</si>
  <si>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</si>
  <si>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</si>
  <si>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</si>
  <si>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</si>
  <si>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</si>
  <si>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</si>
  <si>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</si>
  <si>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</si>
  <si>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</si>
  <si>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</si>
  <si>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</si>
  <si>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</si>
  <si>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</si>
  <si>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</si>
  <si>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</si>
  <si>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</si>
  <si>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</si>
  <si>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</si>
  <si>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</si>
  <si>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</si>
  <si>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</si>
  <si>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</si>
  <si>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</si>
  <si>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</si>
  <si>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</si>
  <si>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</si>
  <si>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</si>
  <si>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</si>
  <si>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</si>
  <si>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</si>
  <si>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</si>
  <si>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</si>
  <si>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</si>
  <si>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</si>
  <si>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</si>
  <si>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</si>
  <si>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</si>
  <si>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</si>
  <si>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</si>
  <si>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</si>
  <si>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</si>
  <si>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</si>
  <si>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</si>
  <si>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</si>
  <si>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</si>
  <si>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</si>
  <si>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</si>
  <si>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</si>
  <si>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</si>
  <si>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</si>
  <si>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</si>
  <si>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</si>
  <si>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</si>
  <si>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</si>
  <si>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</si>
  <si>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</si>
  <si>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</si>
  <si>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</si>
  <si>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</si>
  <si>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</si>
  <si>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</si>
  <si>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</si>
  <si>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</si>
  <si>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</si>
  <si>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</si>
  <si>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</si>
  <si>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</si>
  <si>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</si>
  <si>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</si>
  <si>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</si>
  <si>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</si>
  <si>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</si>
  <si>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</si>
  <si>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</si>
  <si>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</si>
  <si>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</si>
  <si>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</si>
  <si>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</si>
  <si>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</si>
  <si>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</si>
  <si>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</si>
  <si>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</si>
  <si>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</si>
  <si>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</si>
  <si>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</si>
  <si>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</si>
  <si>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</si>
  <si>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</si>
  <si>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</si>
  <si>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</si>
  <si>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</si>
  <si>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</si>
  <si>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</si>
  <si>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</si>
  <si>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</si>
  <si>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</si>
  <si>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</si>
  <si>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</si>
  <si>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</si>
  <si>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</si>
  <si>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</si>
  <si>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</si>
  <si>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</si>
  <si>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</si>
  <si>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</si>
  <si>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</si>
  <si>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</si>
  <si>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</si>
  <si>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</si>
  <si>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</si>
  <si>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</si>
  <si>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</si>
  <si>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</si>
  <si>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</si>
  <si>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</si>
  <si>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</si>
  <si>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</si>
  <si>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</si>
  <si>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</si>
  <si>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</si>
  <si>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</si>
  <si>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</si>
  <si>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</si>
  <si>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</si>
  <si>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</si>
  <si>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</si>
  <si>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</si>
  <si>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</si>
  <si>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</si>
  <si>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</si>
  <si>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</si>
  <si>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</si>
  <si>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</si>
  <si>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</si>
  <si>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</si>
  <si>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</si>
  <si>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</si>
  <si>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</si>
  <si>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</si>
  <si>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</si>
  <si>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</si>
  <si>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</si>
  <si>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</si>
  <si>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</si>
  <si>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</si>
  <si>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</si>
  <si>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</si>
  <si>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</si>
  <si>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</si>
  <si>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</si>
  <si>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</si>
  <si>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</si>
  <si>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</si>
  <si>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</si>
  <si>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</si>
  <si>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</si>
  <si>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</si>
  <si>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</si>
  <si>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</si>
  <si>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</si>
  <si>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</si>
  <si>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</si>
  <si>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</si>
  <si>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</si>
  <si>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</si>
  <si>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</si>
  <si>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</si>
  <si>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</si>
  <si>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</si>
  <si>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</si>
  <si>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</si>
  <si>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</si>
  <si>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</si>
  <si>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</si>
  <si>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</si>
  <si>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</si>
  <si>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</si>
  <si>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</si>
  <si>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</si>
  <si>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</si>
  <si>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</si>
  <si>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</si>
  <si>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</si>
  <si>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</si>
  <si>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</si>
  <si>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</si>
  <si>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</si>
  <si>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</si>
  <si>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</si>
  <si>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</si>
  <si>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</si>
  <si>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</si>
  <si>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</si>
  <si>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</si>
  <si>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</si>
  <si>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</si>
  <si>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</si>
  <si>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</si>
  <si>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</si>
  <si>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</si>
  <si>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</si>
  <si>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</si>
  <si>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</si>
  <si>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</si>
  <si>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</si>
  <si>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</si>
  <si>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</si>
  <si>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</si>
  <si>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</si>
  <si>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</si>
  <si>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</si>
  <si>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</si>
  <si>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</si>
  <si>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</si>
  <si>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</si>
  <si>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</si>
  <si>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</si>
  <si>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</si>
  <si>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</si>
  <si>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</si>
  <si>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</si>
  <si>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</si>
  <si>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</si>
  <si>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</si>
  <si>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</si>
  <si>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</si>
  <si>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</si>
  <si>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</si>
  <si>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</si>
  <si>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</si>
  <si>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</si>
  <si>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</si>
  <si>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</si>
  <si>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</si>
  <si>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</si>
  <si>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</si>
  <si>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</si>
  <si>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</si>
  <si>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</si>
  <si>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</si>
  <si>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</si>
  <si>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</si>
  <si>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</si>
  <si>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</si>
  <si>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</si>
  <si>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</si>
  <si>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</si>
  <si>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</si>
  <si>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</si>
  <si>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</si>
  <si>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</si>
  <si>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</si>
  <si>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</si>
  <si>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</si>
  <si>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</si>
  <si>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</si>
  <si>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</si>
  <si>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</si>
  <si>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</si>
  <si>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</si>
  <si>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</si>
  <si>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</si>
  <si>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</si>
  <si>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</si>
  <si>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</si>
  <si>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</si>
  <si>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</si>
  <si>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</si>
  <si>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</si>
  <si>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</si>
  <si>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</si>
  <si>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</si>
  <si>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</si>
  <si>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</si>
  <si>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</si>
  <si>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</si>
  <si>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</si>
  <si>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</si>
  <si>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</si>
  <si>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</si>
  <si>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</si>
  <si>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</si>
  <si>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</si>
  <si>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</si>
  <si>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</si>
  <si>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</si>
  <si>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</si>
  <si>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</si>
  <si>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</si>
  <si>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</si>
  <si>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</si>
  <si>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</si>
  <si>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</si>
  <si>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</si>
  <si>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</si>
  <si>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</si>
  <si>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</si>
  <si>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</si>
  <si>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</si>
  <si>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</si>
  <si>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</si>
  <si>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</si>
  <si>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</si>
  <si>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</si>
  <si>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</si>
  <si>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</si>
  <si>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</si>
  <si>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</si>
  <si>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</si>
  <si>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</si>
  <si>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</si>
  <si>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</si>
  <si>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</si>
  <si>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</si>
  <si>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</si>
  <si>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</si>
  <si>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</si>
  <si>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</si>
  <si>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</si>
  <si>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</si>
  <si>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</si>
  <si>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</si>
  <si>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</si>
  <si>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</si>
  <si>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</si>
  <si>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</si>
  <si>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</si>
  <si>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</si>
  <si>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</si>
  <si>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</si>
  <si>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</si>
  <si>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</si>
  <si>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</si>
  <si>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</si>
  <si>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</si>
  <si>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</si>
  <si>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</si>
  <si>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</si>
  <si>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</si>
  <si>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</si>
  <si>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</si>
  <si>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</si>
  <si>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</si>
  <si>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</si>
  <si>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</si>
  <si>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</si>
  <si>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</si>
  <si>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</si>
  <si>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</si>
  <si>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</si>
  <si>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</si>
  <si>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</si>
  <si>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</si>
  <si>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</si>
  <si>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</si>
  <si>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</si>
  <si>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</si>
  <si>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</si>
  <si>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</si>
  <si>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</si>
  <si>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</si>
  <si>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</si>
  <si>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</si>
  <si>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</si>
  <si>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</si>
  <si>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</si>
  <si>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</si>
  <si>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</si>
  <si>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</si>
  <si>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</si>
  <si>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</si>
  <si>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</si>
  <si>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</si>
  <si>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</si>
  <si>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</si>
  <si>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</si>
  <si>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</si>
  <si>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</si>
  <si>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</si>
  <si>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</si>
  <si>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</si>
  <si>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</si>
  <si>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</si>
  <si>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</si>
  <si>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</si>
  <si>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</si>
  <si>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</si>
  <si>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</si>
  <si>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</si>
  <si>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</si>
  <si>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</si>
  <si>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</si>
  <si>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</si>
  <si>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</si>
  <si>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</si>
  <si>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</si>
  <si>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</si>
  <si>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</si>
  <si>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</si>
  <si>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</si>
  <si>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</si>
  <si>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</si>
  <si>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</si>
  <si>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</si>
  <si>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</si>
  <si>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</si>
  <si>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</si>
  <si>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</si>
  <si>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</si>
  <si>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</si>
  <si>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</si>
  <si>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</si>
  <si>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</si>
  <si>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</si>
  <si>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</si>
  <si>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</si>
  <si>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</si>
  <si>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</si>
  <si>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</si>
  <si>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</si>
  <si>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</si>
  <si>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</si>
  <si>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</si>
  <si>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</si>
  <si>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</si>
  <si>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</si>
  <si>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</si>
  <si>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</si>
  <si>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</si>
  <si>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</si>
  <si>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</si>
  <si>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</si>
  <si>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</si>
  <si>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</si>
  <si>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</si>
  <si>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</si>
  <si>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</si>
  <si>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</si>
  <si>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</si>
  <si>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</si>
  <si>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</si>
  <si>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</si>
  <si>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</si>
  <si>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</si>
  <si>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</si>
  <si>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</si>
  <si>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</si>
  <si>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</si>
  <si>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</si>
  <si>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</si>
  <si>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</si>
  <si>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</si>
  <si>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</si>
  <si>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</si>
  <si>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</si>
  <si>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</si>
  <si>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</si>
  <si>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</si>
  <si>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</si>
  <si>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</si>
  <si>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</si>
  <si>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</si>
  <si>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</si>
  <si>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</si>
  <si>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</si>
  <si>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</si>
  <si>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</si>
  <si>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</si>
  <si>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</si>
  <si>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</si>
  <si>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</si>
  <si>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</si>
  <si>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</si>
  <si>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</si>
  <si>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</si>
  <si>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</si>
  <si>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</si>
  <si>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</si>
  <si>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</si>
  <si>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</si>
  <si>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</si>
  <si>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</si>
  <si>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</si>
  <si>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</si>
  <si>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</si>
  <si>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</si>
  <si>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</si>
  <si>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</si>
  <si>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</si>
  <si>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</si>
  <si>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</si>
  <si>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</si>
  <si>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</si>
  <si>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</si>
  <si>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</si>
  <si>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</si>
  <si>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</si>
  <si>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</si>
  <si>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</si>
  <si>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</si>
  <si>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</si>
  <si>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</si>
  <si>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</si>
  <si>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</si>
  <si>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</si>
  <si>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</si>
  <si>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</si>
  <si>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</si>
  <si>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</si>
  <si>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</si>
  <si>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</si>
  <si>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</si>
  <si>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</si>
  <si>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</si>
  <si>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</si>
  <si>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</si>
  <si>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</si>
  <si>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</si>
  <si>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</si>
  <si>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</si>
  <si>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</si>
  <si>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</si>
  <si>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</si>
  <si>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</si>
  <si>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</si>
  <si>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</si>
  <si>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</si>
  <si>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</si>
  <si>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</si>
  <si>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</si>
  <si>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</si>
  <si>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</si>
  <si>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</si>
  <si>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</si>
  <si>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</si>
  <si>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</si>
  <si>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</si>
  <si>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</si>
  <si>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</si>
  <si>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</si>
  <si>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</si>
  <si>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</si>
  <si>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</si>
  <si>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</si>
  <si>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</si>
  <si>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</si>
  <si>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</si>
  <si>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</si>
  <si>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</si>
  <si>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</si>
  <si>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</si>
  <si>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</si>
  <si>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</si>
  <si>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</si>
  <si>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</si>
  <si>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</si>
  <si>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</si>
  <si>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</si>
  <si>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</si>
  <si>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</si>
  <si>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</si>
  <si>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</si>
  <si>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</si>
  <si>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</si>
  <si>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</si>
  <si>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</si>
  <si>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</si>
  <si>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</si>
  <si>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</si>
  <si>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</si>
  <si>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</si>
  <si>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</si>
  <si>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</si>
  <si>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</si>
  <si>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</si>
  <si>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</si>
  <si>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</si>
  <si>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</si>
  <si>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</si>
  <si>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</si>
  <si>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</si>
  <si>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</si>
  <si>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</si>
  <si>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</si>
  <si>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</si>
  <si>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</si>
  <si>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</si>
  <si>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</si>
  <si>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</si>
  <si>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</si>
  <si>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</si>
  <si>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</si>
  <si>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</si>
  <si>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</si>
  <si>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</si>
  <si>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</si>
  <si>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</si>
  <si>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</si>
  <si>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</si>
  <si>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</si>
  <si>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</si>
  <si>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</si>
  <si>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</si>
  <si>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</si>
  <si>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</si>
  <si>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</si>
  <si>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</si>
  <si>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</si>
  <si>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</si>
  <si>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</si>
  <si>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</si>
  <si>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</si>
  <si>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</si>
  <si>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</si>
  <si>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</si>
  <si>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</si>
  <si>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</si>
  <si>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</si>
  <si>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</si>
  <si>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</si>
  <si>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</si>
  <si>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</si>
  <si>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</si>
  <si>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</si>
  <si>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</si>
  <si>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</si>
  <si>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</si>
  <si>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</si>
  <si>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</si>
  <si>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</si>
  <si>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</si>
  <si>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</si>
  <si>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</si>
  <si>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</si>
  <si>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</si>
  <si>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</si>
  <si>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</si>
  <si>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</si>
  <si>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</si>
  <si>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</si>
  <si>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</si>
  <si>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</si>
  <si>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</si>
  <si>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</si>
  <si>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</si>
  <si>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</si>
  <si>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</si>
  <si>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</si>
  <si>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</si>
  <si>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</si>
  <si>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</si>
  <si>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</si>
  <si>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</si>
  <si>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</si>
  <si>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</si>
  <si>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</si>
  <si>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</si>
  <si>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</si>
  <si>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</si>
  <si>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</si>
  <si>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</si>
  <si>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</si>
  <si>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</si>
  <si>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</si>
  <si>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</si>
  <si>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</si>
  <si>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</si>
  <si>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</si>
  <si>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</si>
  <si>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</si>
  <si>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</si>
  <si>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</si>
  <si>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</si>
  <si>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</si>
  <si>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</si>
  <si>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</si>
  <si>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</si>
  <si>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</si>
  <si>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</si>
  <si>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</si>
  <si>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</si>
  <si>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</si>
  <si>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</si>
  <si>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</si>
  <si>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</si>
  <si>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</si>
  <si>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</si>
  <si>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</si>
  <si>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</si>
  <si>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</si>
  <si>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</si>
  <si>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</si>
  <si>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</si>
  <si>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</si>
  <si>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</si>
  <si>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</si>
  <si>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</si>
  <si>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</si>
  <si>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</si>
  <si>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</si>
  <si>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</si>
  <si>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</si>
  <si>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</si>
  <si>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</si>
  <si>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</si>
  <si>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</si>
  <si>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</si>
  <si>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</si>
  <si>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</si>
  <si>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</si>
  <si>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</si>
  <si>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</si>
  <si>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</si>
  <si>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</si>
  <si>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</si>
  <si>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</si>
  <si>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</si>
  <si>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</si>
  <si>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</si>
  <si>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</si>
  <si>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</si>
  <si>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</si>
  <si>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</si>
  <si>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</si>
  <si>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</si>
  <si>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</si>
  <si>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</si>
  <si>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</si>
  <si>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</si>
  <si>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</si>
  <si>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</si>
  <si>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</si>
  <si>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</si>
  <si>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</si>
  <si>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</si>
  <si>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</si>
  <si>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</si>
  <si>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</si>
  <si>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</si>
  <si>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</si>
  <si>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</si>
  <si>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</si>
  <si>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</si>
  <si>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</si>
  <si>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</si>
  <si>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</si>
  <si>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</si>
  <si>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</si>
  <si>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</si>
  <si>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</si>
  <si>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</si>
  <si>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</si>
  <si>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</si>
  <si>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</si>
  <si>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</si>
  <si>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</si>
  <si>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</si>
  <si>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</si>
  <si>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</si>
  <si>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</si>
  <si>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</si>
  <si>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</si>
  <si>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</si>
  <si>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</si>
  <si>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</si>
  <si>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</si>
  <si>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</si>
  <si>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</si>
  <si>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</si>
  <si>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</si>
  <si>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</si>
  <si>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</si>
  <si>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</si>
  <si>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</si>
  <si>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</si>
  <si>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</si>
  <si>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</si>
  <si>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</si>
  <si>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</si>
  <si>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</si>
  <si>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</si>
  <si>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</si>
  <si>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</si>
  <si>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</si>
  <si>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</si>
  <si>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</si>
  <si>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</si>
  <si>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</si>
  <si>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</si>
  <si>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</si>
  <si>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</si>
  <si>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</si>
  <si>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</si>
  <si>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</si>
  <si>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</si>
  <si>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</si>
  <si>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</si>
  <si>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</si>
  <si>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</si>
  <si>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</si>
  <si>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</si>
  <si>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</si>
  <si>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</si>
  <si>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</si>
  <si>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</si>
  <si>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</si>
  <si>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</si>
  <si>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</si>
  <si>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</si>
  <si>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</si>
  <si>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</si>
  <si>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</si>
  <si>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</si>
  <si>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</si>
  <si>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</si>
  <si>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</si>
  <si>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</si>
  <si>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</si>
  <si>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</si>
  <si>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</si>
  <si>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</si>
  <si>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</si>
  <si>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</si>
  <si>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</si>
  <si>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</si>
  <si>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</si>
  <si>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</si>
  <si>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</si>
  <si>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</si>
  <si>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</si>
  <si>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</si>
  <si>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</si>
  <si>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</si>
  <si>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</si>
  <si>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</si>
  <si>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</si>
  <si>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</si>
  <si>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</si>
  <si>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</si>
  <si>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</si>
  <si>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</si>
  <si>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</si>
  <si>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</si>
  <si>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</si>
  <si>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</si>
  <si>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</si>
  <si>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</si>
  <si>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</si>
  <si>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</si>
  <si>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</si>
  <si>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</si>
  <si>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</si>
  <si>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</si>
  <si>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</si>
  <si>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</si>
  <si>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</si>
  <si>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</si>
  <si>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</si>
  <si>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</si>
  <si>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</si>
  <si>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</si>
  <si>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</si>
  <si>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</si>
  <si>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</si>
  <si>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</si>
  <si>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</si>
  <si>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</si>
  <si>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</si>
  <si>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</si>
  <si>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</si>
  <si>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</si>
  <si>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</si>
  <si>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</si>
  <si>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</si>
  <si>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</si>
  <si>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</si>
  <si>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</si>
  <si>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</si>
  <si>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</si>
  <si>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</si>
  <si>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</si>
  <si>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</si>
  <si>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</si>
  <si>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</si>
  <si>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</si>
  <si>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</si>
  <si>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</si>
  <si>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</si>
  <si>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</si>
  <si>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</si>
  <si>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</si>
  <si>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</si>
  <si>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</si>
  <si>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</si>
  <si>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</si>
  <si>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</si>
  <si>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</si>
  <si>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</si>
  <si>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</si>
  <si>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</si>
  <si>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</si>
  <si>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</si>
  <si>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</si>
  <si>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</si>
  <si>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</si>
  <si>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</si>
  <si>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</si>
  <si>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</si>
  <si>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</si>
  <si>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</si>
  <si>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</si>
  <si>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</si>
  <si>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</si>
  <si>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</si>
  <si>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</si>
  <si>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</si>
  <si>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</si>
  <si>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</si>
  <si>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</si>
  <si>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</si>
  <si>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</si>
  <si>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</si>
  <si>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</si>
  <si>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</si>
  <si>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</si>
  <si>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</si>
  <si>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</si>
  <si>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</si>
  <si>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</si>
  <si>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</si>
  <si>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</si>
  <si>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</si>
  <si>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</si>
  <si>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</si>
  <si>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</si>
  <si>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</si>
  <si>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</si>
  <si>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</si>
  <si>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</si>
  <si>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</si>
  <si>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</si>
  <si>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</si>
  <si>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</si>
  <si>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</si>
  <si>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</si>
  <si>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</si>
  <si>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</si>
  <si>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</si>
  <si>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</si>
  <si>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</si>
  <si>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</si>
  <si>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</si>
  <si>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</si>
  <si>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</si>
  <si>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</si>
  <si>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</si>
  <si>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</si>
  <si>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</si>
  <si>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</si>
  <si>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</si>
  <si>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</si>
  <si>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</si>
  <si>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</si>
  <si>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</si>
  <si>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</si>
  <si>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</si>
  <si>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</si>
  <si>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</si>
  <si>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</si>
  <si>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</si>
  <si>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</si>
  <si>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</si>
  <si>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</si>
  <si>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</si>
  <si>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</si>
  <si>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</si>
  <si>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</si>
  <si>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</si>
  <si>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</si>
  <si>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</si>
  <si>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</si>
  <si>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</si>
  <si>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</si>
  <si>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</si>
  <si>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</si>
  <si>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</si>
  <si>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</si>
  <si>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</si>
  <si>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</si>
  <si>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</si>
  <si>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</si>
  <si>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</si>
  <si>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</si>
  <si>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</si>
  <si>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</si>
  <si>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</si>
  <si>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</si>
  <si>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</si>
  <si>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</si>
  <si>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</si>
  <si>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</si>
  <si>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</si>
  <si>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</si>
  <si>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</si>
  <si>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</si>
  <si>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</si>
  <si>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</si>
  <si>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</si>
  <si>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</si>
  <si>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</si>
  <si>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</si>
  <si>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</si>
  <si>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</si>
  <si>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</si>
  <si>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</si>
  <si>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</si>
  <si>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</si>
  <si>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</si>
  <si>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</si>
  <si>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</si>
  <si>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</si>
  <si>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</si>
  <si>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</si>
  <si>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</si>
  <si>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</si>
  <si>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</si>
  <si>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</si>
  <si>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</si>
  <si>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</si>
  <si>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</si>
  <si>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</si>
  <si>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</si>
  <si>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</si>
  <si>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</si>
  <si>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</si>
  <si>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</si>
  <si>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</si>
  <si>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</si>
  <si>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</si>
  <si>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</si>
  <si>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</si>
  <si>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</si>
  <si>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</si>
  <si>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</si>
  <si>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</si>
  <si>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</si>
  <si>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</si>
  <si>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</si>
  <si>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</si>
  <si>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</si>
  <si>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</si>
  <si>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</si>
  <si>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</si>
  <si>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</si>
  <si>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</si>
  <si>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</si>
  <si>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</si>
  <si>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</si>
  <si>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</si>
  <si>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</si>
  <si>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</si>
  <si>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</si>
  <si>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</si>
  <si>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</si>
  <si>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</si>
  <si>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</si>
  <si>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</si>
  <si>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</si>
  <si>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</si>
  <si>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</si>
  <si>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</si>
  <si>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</si>
  <si>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</si>
  <si>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</si>
  <si>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</si>
  <si>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</si>
  <si>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</si>
  <si>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</si>
  <si>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</si>
  <si>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</si>
  <si>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</si>
  <si>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</si>
  <si>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</si>
  <si>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</si>
  <si>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</si>
  <si>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</si>
  <si>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</si>
  <si>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</si>
  <si>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</si>
  <si>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</si>
  <si>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</si>
  <si>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</si>
  <si>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</si>
  <si>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</si>
  <si>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</si>
  <si>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</si>
  <si>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</si>
  <si>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</si>
  <si>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</si>
  <si>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</si>
  <si>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</si>
  <si>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</si>
  <si>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</si>
  <si>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</si>
  <si>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</si>
  <si>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</si>
  <si>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</si>
  <si>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</si>
  <si>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</si>
  <si>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</si>
  <si>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</si>
  <si>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</si>
  <si>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</si>
  <si>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</si>
  <si>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</si>
  <si>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</si>
  <si>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</si>
  <si>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</si>
  <si>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</si>
  <si>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</si>
  <si>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</si>
  <si>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</si>
  <si>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</si>
  <si>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</si>
  <si>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</si>
  <si>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</si>
  <si>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</si>
  <si>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</si>
  <si>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</si>
  <si>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</si>
  <si>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</si>
  <si>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</si>
  <si>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</si>
  <si>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</si>
  <si>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</si>
  <si>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</si>
  <si>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</si>
  <si>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</si>
  <si>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</si>
  <si>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</si>
  <si>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</si>
  <si>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</si>
  <si>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</si>
  <si>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</si>
  <si>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</si>
  <si>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</si>
  <si>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</si>
  <si>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</si>
  <si>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</si>
  <si>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</si>
  <si>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</si>
  <si>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</si>
  <si>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</si>
  <si>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</si>
  <si>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</si>
  <si>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</si>
  <si>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</si>
  <si>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</si>
  <si>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</si>
  <si>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</si>
  <si>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</si>
  <si>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</si>
  <si>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</si>
  <si>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</si>
  <si>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</si>
  <si>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</si>
  <si>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</si>
  <si>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</si>
  <si>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</si>
  <si>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</si>
  <si>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</si>
  <si>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</si>
  <si>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</si>
  <si>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</si>
  <si>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</si>
  <si>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</si>
  <si>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</si>
  <si>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</si>
  <si>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</si>
  <si>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</si>
  <si>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</si>
  <si>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</si>
  <si>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</si>
  <si>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</si>
  <si>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</si>
  <si>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</si>
  <si>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</si>
  <si>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</si>
  <si>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</si>
  <si>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</si>
  <si>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</si>
  <si>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</si>
  <si>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</si>
  <si>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</si>
  <si>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</si>
  <si>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</si>
  <si>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</si>
  <si>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</si>
  <si>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</si>
  <si>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</si>
  <si>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</si>
  <si>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</si>
  <si>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</si>
  <si>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</si>
  <si>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</si>
  <si>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</si>
  <si>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</si>
  <si>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</si>
  <si>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</si>
  <si>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</si>
  <si>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</si>
  <si>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</si>
  <si>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</si>
  <si>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</si>
  <si>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</si>
  <si>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</si>
  <si>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</si>
  <si>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</si>
  <si>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</si>
  <si>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</si>
  <si>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</si>
  <si>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</si>
  <si>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</si>
  <si>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</si>
  <si>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</si>
  <si>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</si>
  <si>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</si>
  <si>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</si>
  <si>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</si>
  <si>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</si>
  <si>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</si>
  <si>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</si>
  <si>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</si>
  <si>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</si>
  <si>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</si>
  <si>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</si>
  <si>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</si>
  <si>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</si>
  <si>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</si>
  <si>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</si>
  <si>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</si>
  <si>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</si>
  <si>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</si>
  <si>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</si>
  <si>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</si>
  <si>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</si>
  <si>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</si>
  <si>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</si>
  <si>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</si>
  <si>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</si>
  <si>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</si>
  <si>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</si>
  <si>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</si>
  <si>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</si>
  <si>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</si>
  <si>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</si>
  <si>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</si>
  <si>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</si>
  <si>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</si>
  <si>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</si>
  <si>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</si>
  <si>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</si>
  <si>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</si>
  <si>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</si>
  <si>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</si>
  <si>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</si>
  <si>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</si>
  <si>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</si>
  <si>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</si>
  <si>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</si>
  <si>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</si>
  <si>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</si>
  <si>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</si>
  <si>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</si>
  <si>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</si>
  <si>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</si>
  <si>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</si>
  <si>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</si>
  <si>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</si>
  <si>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</si>
  <si>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</si>
  <si>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</si>
  <si>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</si>
  <si>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</si>
  <si>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</si>
  <si>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</si>
  <si>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</si>
  <si>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</si>
  <si>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</si>
  <si>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</si>
  <si>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</si>
  <si>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</si>
  <si>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</si>
  <si>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</si>
  <si>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</si>
  <si>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</si>
  <si>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</si>
  <si>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</si>
  <si>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</si>
  <si>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</si>
  <si>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</si>
  <si>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</si>
  <si>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</si>
  <si>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</si>
  <si>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</si>
  <si>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</si>
  <si>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</si>
  <si>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</si>
  <si>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</si>
  <si>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</si>
  <si>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</si>
  <si>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</si>
  <si>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</si>
  <si>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</si>
  <si>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</si>
  <si>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</si>
  <si>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</si>
  <si>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</si>
  <si>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</si>
  <si>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</si>
  <si>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</si>
  <si>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</si>
  <si>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</si>
  <si>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</si>
  <si>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</si>
  <si>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</si>
  <si>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</si>
  <si>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</si>
  <si>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</si>
  <si>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</si>
  <si>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</si>
  <si>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</si>
  <si>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</si>
  <si>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</si>
  <si>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</si>
  <si>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</si>
  <si>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</si>
  <si>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</si>
  <si>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</si>
  <si>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</si>
  <si>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</si>
  <si>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</si>
  <si>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</si>
  <si>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</si>
  <si>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</si>
  <si>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</si>
  <si>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</si>
  <si>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</si>
  <si>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</si>
  <si>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</si>
  <si>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</si>
  <si>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</si>
  <si>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</si>
  <si>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</si>
  <si>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</si>
  <si>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</si>
  <si>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</si>
  <si>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</si>
  <si>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</si>
  <si>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</si>
  <si>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</si>
  <si>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</si>
  <si>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</si>
  <si>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</si>
  <si>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</si>
  <si>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</si>
  <si>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</si>
  <si>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</si>
  <si>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</si>
  <si>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</si>
  <si>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</si>
  <si>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</si>
  <si>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</si>
  <si>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</si>
  <si>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</si>
  <si>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</si>
  <si>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</si>
  <si>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</si>
  <si>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</si>
  <si>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</si>
  <si>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</si>
  <si>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</si>
  <si>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</si>
  <si>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</si>
  <si>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</si>
  <si>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</si>
  <si>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</si>
  <si>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</si>
  <si>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</si>
  <si>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</si>
  <si>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</si>
  <si>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</si>
  <si>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</si>
  <si>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</si>
  <si>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</si>
  <si>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</si>
  <si>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</si>
  <si>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</si>
  <si>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</si>
  <si>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</si>
  <si>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</si>
  <si>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</si>
  <si>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</si>
  <si>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</si>
  <si>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</si>
  <si>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</si>
  <si>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</si>
  <si>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</si>
  <si>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</si>
  <si>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</si>
  <si>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</si>
  <si>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</si>
  <si>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</si>
  <si>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</si>
  <si>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</si>
  <si>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</si>
  <si>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</si>
  <si>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</si>
  <si>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</si>
  <si>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</si>
  <si>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</si>
  <si>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</si>
  <si>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</si>
  <si>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</si>
  <si>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</si>
  <si>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</si>
  <si>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</si>
  <si>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</si>
  <si>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</si>
  <si>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</si>
  <si>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</si>
  <si>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</si>
  <si>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</si>
  <si>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</si>
  <si>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</si>
  <si>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</si>
  <si>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</si>
  <si>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</si>
  <si>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</si>
  <si>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</si>
  <si>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</si>
  <si>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</si>
  <si>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</si>
  <si>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</si>
  <si>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</si>
  <si>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</si>
  <si>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</si>
  <si>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</si>
  <si>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</si>
  <si>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</si>
  <si>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</si>
  <si>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</si>
  <si>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</si>
  <si>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</si>
  <si>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</si>
  <si>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</si>
  <si>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</si>
  <si>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</si>
  <si>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</si>
  <si>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</si>
  <si>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</si>
  <si>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</si>
  <si>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</si>
  <si>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</si>
  <si>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</si>
  <si>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</si>
  <si>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</si>
  <si>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</si>
  <si>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</si>
  <si>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</si>
  <si>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</si>
  <si>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</si>
  <si>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</si>
  <si>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</si>
  <si>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</si>
  <si>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</si>
  <si>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</si>
  <si>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</si>
  <si>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</si>
  <si>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</si>
  <si>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</si>
  <si>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</si>
  <si>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</si>
  <si>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</si>
  <si>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</si>
  <si>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</si>
  <si>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</si>
  <si>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</si>
  <si>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</si>
  <si>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</si>
  <si>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</si>
  <si>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</si>
  <si>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</si>
  <si>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</si>
  <si>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</si>
  <si>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</si>
  <si>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</si>
  <si>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</si>
  <si>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</si>
  <si>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</si>
  <si>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</si>
  <si>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</si>
  <si>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</si>
  <si>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</si>
  <si>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</si>
  <si>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</si>
  <si>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</si>
  <si>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</si>
  <si>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</si>
  <si>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</si>
  <si>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</si>
  <si>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</si>
  <si>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</si>
  <si>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</si>
  <si>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</si>
  <si>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</si>
  <si>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</si>
  <si>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</si>
  <si>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</si>
  <si>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</si>
  <si>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</si>
  <si>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</si>
  <si>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</si>
  <si>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</si>
  <si>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</si>
  <si>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</si>
  <si>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</si>
  <si>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</si>
  <si>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</si>
  <si>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</si>
  <si>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</si>
  <si>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</si>
  <si>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</si>
  <si>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</si>
  <si>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</si>
  <si>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</si>
  <si>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</si>
  <si>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</si>
  <si>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</si>
  <si>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</si>
  <si>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</si>
  <si>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</si>
  <si>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</si>
  <si>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</si>
  <si>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</si>
  <si>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</si>
  <si>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</si>
  <si>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</si>
  <si>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</si>
  <si>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</si>
  <si>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</si>
  <si>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</si>
  <si>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</si>
  <si>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</si>
  <si>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</si>
  <si>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</si>
  <si>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</si>
  <si>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</si>
  <si>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</si>
  <si>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</si>
  <si>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</si>
  <si>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</si>
  <si>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</si>
  <si>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</si>
  <si>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</si>
  <si>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</si>
  <si>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</si>
  <si>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</si>
  <si>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</si>
  <si>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</si>
  <si>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</si>
  <si>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</si>
  <si>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</si>
  <si>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</si>
  <si>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</si>
  <si>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</si>
  <si>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</si>
  <si>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</si>
  <si>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</si>
  <si>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</si>
  <si>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</si>
  <si>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</si>
  <si>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</si>
  <si>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</si>
  <si>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</si>
  <si>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</si>
  <si>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</si>
  <si>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</si>
  <si>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</si>
  <si>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</si>
  <si>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</si>
  <si>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</si>
  <si>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</si>
  <si>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</si>
  <si>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</si>
  <si>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</si>
  <si>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</si>
  <si>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</si>
  <si>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</si>
  <si>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</si>
  <si>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</si>
  <si>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</si>
  <si>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</si>
  <si>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</si>
  <si>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</si>
  <si>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</si>
  <si>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</si>
  <si>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</si>
  <si>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</si>
  <si>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</si>
  <si>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</si>
  <si>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</si>
  <si>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</si>
  <si>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</si>
  <si>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</si>
  <si>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</si>
  <si>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</si>
  <si>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</si>
  <si>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</si>
  <si>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</si>
  <si>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</si>
  <si>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</si>
  <si>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</si>
  <si>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</si>
  <si>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</si>
  <si>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</si>
  <si>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</si>
  <si>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</si>
  <si>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</si>
  <si>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</si>
  <si>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</si>
  <si>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</si>
  <si>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</si>
  <si>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</si>
  <si>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</si>
  <si>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</si>
  <si>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</si>
  <si>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</si>
  <si>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</si>
  <si>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</si>
  <si>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</si>
  <si>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</si>
  <si>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</si>
  <si>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</si>
  <si>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</si>
  <si>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</si>
  <si>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</si>
  <si>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</si>
  <si>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</si>
  <si>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</si>
  <si>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</si>
  <si>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</si>
  <si>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</si>
  <si>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</si>
  <si>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</si>
  <si>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</si>
  <si>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</si>
  <si>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</si>
  <si>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</si>
  <si>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</si>
  <si>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</si>
  <si>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</si>
  <si>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</si>
  <si>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</si>
  <si>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</si>
  <si>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</si>
  <si>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</si>
  <si>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</si>
  <si>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</si>
  <si>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</si>
  <si>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</si>
  <si>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</si>
  <si>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</si>
  <si>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</si>
  <si>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</si>
  <si>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</si>
  <si>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</si>
  <si>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</si>
  <si>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</si>
  <si>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</si>
  <si>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</si>
  <si>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</si>
  <si>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</si>
  <si>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</si>
  <si>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</si>
  <si>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</si>
  <si>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</si>
  <si>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</si>
  <si>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</si>
  <si>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</si>
  <si>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</si>
  <si>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</si>
  <si>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</si>
  <si>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</si>
  <si>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</si>
  <si>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</si>
  <si>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</si>
  <si>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</si>
  <si>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</si>
  <si>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</si>
  <si>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</si>
  <si>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</si>
  <si>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</si>
  <si>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</si>
  <si>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</si>
  <si>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</si>
  <si>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</si>
  <si>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</si>
  <si>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</si>
  <si>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</si>
  <si>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</si>
  <si>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</si>
  <si>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</si>
  <si>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</si>
  <si>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</si>
  <si>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</si>
  <si>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</si>
  <si>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</si>
  <si>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</si>
  <si>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</si>
  <si>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</si>
  <si>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</si>
  <si>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</si>
  <si>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</si>
  <si>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</si>
  <si>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</si>
  <si>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</si>
  <si>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</si>
  <si>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</si>
  <si>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</si>
  <si>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</si>
  <si>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</si>
  <si>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</si>
  <si>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</si>
  <si>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</si>
  <si>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</si>
  <si>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</si>
  <si>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</si>
  <si>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</si>
  <si>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</si>
  <si>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</si>
  <si>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</si>
  <si>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</si>
  <si>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</si>
  <si>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</si>
  <si>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</si>
  <si>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</si>
  <si>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</si>
  <si>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</si>
  <si>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</si>
  <si>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</si>
  <si>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</si>
  <si>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</si>
  <si>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</si>
  <si>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</si>
  <si>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</si>
  <si>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</si>
  <si>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</si>
  <si>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</si>
  <si>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</si>
  <si>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</si>
  <si>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</si>
  <si>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</si>
  <si>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</si>
  <si>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</si>
  <si>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</si>
  <si>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</si>
  <si>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</si>
  <si>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</si>
  <si>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</si>
  <si>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</si>
  <si>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</si>
  <si>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</si>
  <si>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</si>
  <si>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</si>
  <si>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</si>
  <si>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</si>
  <si>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</si>
  <si>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</si>
  <si>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</si>
  <si>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</si>
  <si>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</si>
  <si>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</si>
  <si>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</si>
  <si>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</si>
  <si>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</si>
  <si>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</si>
  <si>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</si>
  <si>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</si>
  <si>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</si>
  <si>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</si>
  <si>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</si>
  <si>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</si>
  <si>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</si>
  <si>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</si>
  <si>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</si>
  <si>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</si>
  <si>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</si>
  <si>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</si>
  <si>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</si>
  <si>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</si>
  <si>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</si>
  <si>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</si>
  <si>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</si>
  <si>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</si>
  <si>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</si>
  <si>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</si>
  <si>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</si>
  <si>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</si>
  <si>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</si>
  <si>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</si>
  <si>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</si>
  <si>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</si>
  <si>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</si>
  <si>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</si>
  <si>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</si>
  <si>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</si>
  <si>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</si>
  <si>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</si>
  <si>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</si>
  <si>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</si>
  <si>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</si>
  <si>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</si>
  <si>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</si>
  <si>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</si>
  <si>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</si>
  <si>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</si>
  <si>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</si>
  <si>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</si>
  <si>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</si>
  <si>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</si>
  <si>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</si>
  <si>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</si>
  <si>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</si>
  <si>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</si>
  <si>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</si>
  <si>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</si>
  <si>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</si>
  <si>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</si>
  <si>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</si>
  <si>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</si>
  <si>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</si>
  <si>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</si>
  <si>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</si>
  <si>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</si>
  <si>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</si>
  <si>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</si>
  <si>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</si>
  <si>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</si>
  <si>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</si>
  <si>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</si>
  <si>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</si>
  <si>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</si>
  <si>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</si>
  <si>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</si>
  <si>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</si>
  <si>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</si>
  <si>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</si>
  <si>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</si>
  <si>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</si>
  <si>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</si>
  <si>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</si>
  <si>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</si>
  <si>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</si>
  <si>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</si>
  <si>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</si>
  <si>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</si>
  <si>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</si>
  <si>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</si>
  <si>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</si>
  <si>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</si>
  <si>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</si>
  <si>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</si>
  <si>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</si>
  <si>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</si>
  <si>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</si>
  <si>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</si>
  <si>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</si>
  <si>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</si>
  <si>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</si>
  <si>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</si>
  <si>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</si>
  <si>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</si>
  <si>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</si>
  <si>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</si>
  <si>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</si>
  <si>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</si>
  <si>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</si>
  <si>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</si>
  <si>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</si>
  <si>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</si>
  <si>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</si>
  <si>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</si>
  <si>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</si>
  <si>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</si>
  <si>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</si>
  <si>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</si>
  <si>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</si>
  <si>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</si>
  <si>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</si>
  <si>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</si>
  <si>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</si>
  <si>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</si>
  <si>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</si>
  <si>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</si>
  <si>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</si>
  <si>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</si>
  <si>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</si>
  <si>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</si>
  <si>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</si>
  <si>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</si>
  <si>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</si>
  <si>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</si>
  <si>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</si>
  <si>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</si>
  <si>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</si>
  <si>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</si>
  <si>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</si>
  <si>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</si>
  <si>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</si>
  <si>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</si>
  <si>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</si>
  <si>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</si>
  <si>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</si>
  <si>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</si>
  <si>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</si>
  <si>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</si>
  <si>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</si>
  <si>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</si>
  <si>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</si>
  <si>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</si>
  <si>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</si>
  <si>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</si>
  <si>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</si>
  <si>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</si>
  <si>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</si>
  <si>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</si>
  <si>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</si>
  <si>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</si>
  <si>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</si>
  <si>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</si>
  <si>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</si>
  <si>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</si>
  <si>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</si>
  <si>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</si>
  <si>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</si>
  <si>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</si>
  <si>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</si>
  <si>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</si>
  <si>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</si>
  <si>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</si>
  <si>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</si>
  <si>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</si>
  <si>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</si>
  <si>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</si>
  <si>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</si>
  <si>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</si>
  <si>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</si>
  <si>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</si>
  <si>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</si>
  <si>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</si>
  <si>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</si>
  <si>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</si>
  <si>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</si>
  <si>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</si>
  <si>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</si>
  <si>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</si>
  <si>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</si>
  <si>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</si>
  <si>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</si>
  <si>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</si>
  <si>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</si>
  <si>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</si>
  <si>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</si>
  <si>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</si>
  <si>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</si>
  <si>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</si>
  <si>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</si>
  <si>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</si>
  <si>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</si>
  <si>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</si>
  <si>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</si>
  <si>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</si>
  <si>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</si>
  <si>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</si>
  <si>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</si>
  <si>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</si>
  <si>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</si>
  <si>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</si>
  <si>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</si>
  <si>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</si>
  <si>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</si>
  <si>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</si>
  <si>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</si>
  <si>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</si>
  <si>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</si>
  <si>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</si>
  <si>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</si>
  <si>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</si>
  <si>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</si>
  <si>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</si>
  <si>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</si>
  <si>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</si>
  <si>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</si>
  <si>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</si>
  <si>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</si>
  <si>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</si>
  <si>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</si>
  <si>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</si>
  <si>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</si>
  <si>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</si>
  <si>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</si>
  <si>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</si>
  <si>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</si>
  <si>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</si>
  <si>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</si>
  <si>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</si>
  <si>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</si>
  <si>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</si>
  <si>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</si>
  <si>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</si>
  <si>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</si>
  <si>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</si>
  <si>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</si>
  <si>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</si>
  <si>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</si>
  <si>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</si>
  <si>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</si>
  <si>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</si>
  <si>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</si>
  <si>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</si>
  <si>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</si>
  <si>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</si>
  <si>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</si>
  <si>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</si>
  <si>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</si>
  <si>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</si>
  <si>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</si>
  <si>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</si>
  <si>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</si>
  <si>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</si>
  <si>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</si>
  <si>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</si>
  <si>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</si>
  <si>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</si>
  <si>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</si>
  <si>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</si>
  <si>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</si>
  <si>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</si>
  <si>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</si>
  <si>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</si>
  <si>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</si>
  <si>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</si>
  <si>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</si>
  <si>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</si>
  <si>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</si>
  <si>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</si>
  <si>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</si>
  <si>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</si>
  <si>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</si>
  <si>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</si>
  <si>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</si>
  <si>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</si>
  <si>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</si>
  <si>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</si>
  <si>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</si>
  <si>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</si>
  <si>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</si>
  <si>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</si>
  <si>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</si>
  <si>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</si>
  <si>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</si>
  <si>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</si>
  <si>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</si>
  <si>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</si>
  <si>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</si>
  <si>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</si>
  <si>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</si>
  <si>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</si>
  <si>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</si>
  <si>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</si>
  <si>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</si>
  <si>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</si>
  <si>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</si>
  <si>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</si>
  <si>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</si>
  <si>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</si>
  <si>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</si>
  <si>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</si>
  <si>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</si>
  <si>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</si>
  <si>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</si>
  <si>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</si>
  <si>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</si>
  <si>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</si>
  <si>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</si>
  <si>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</si>
  <si>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</si>
  <si>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</si>
  <si>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</si>
  <si>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</si>
  <si>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</si>
  <si>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</si>
  <si>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</si>
  <si>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</si>
  <si>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</si>
  <si>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</si>
  <si>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</si>
  <si>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</si>
  <si>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</si>
  <si>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</si>
  <si>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</si>
  <si>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</si>
  <si>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</si>
  <si>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</si>
  <si>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</si>
  <si>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</si>
  <si>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</si>
  <si>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</si>
  <si>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</si>
  <si>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</si>
  <si>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</si>
  <si>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</si>
  <si>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</si>
  <si>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</si>
  <si>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</si>
  <si>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</si>
  <si>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</si>
  <si>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</si>
  <si>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</si>
  <si>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</si>
  <si>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</si>
  <si>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</si>
  <si>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</si>
  <si>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</si>
  <si>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</si>
  <si>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</si>
  <si>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</si>
  <si>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</si>
  <si>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</si>
  <si>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</si>
  <si>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</si>
  <si>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</si>
  <si>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</si>
  <si>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</si>
  <si>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</si>
  <si>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</si>
  <si>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</si>
  <si>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</si>
  <si>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</si>
  <si>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</si>
  <si>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</si>
  <si>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</si>
  <si>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</si>
  <si>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</si>
  <si>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</si>
  <si>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</si>
  <si>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</si>
  <si>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</si>
  <si>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</si>
  <si>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</si>
  <si>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</si>
  <si>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</si>
  <si>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</si>
  <si>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</si>
  <si>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</si>
  <si>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</si>
  <si>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</si>
  <si>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</si>
  <si>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</si>
  <si>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</si>
  <si>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</si>
  <si>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</si>
  <si>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</si>
  <si>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</si>
  <si>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</si>
  <si>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</si>
  <si>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</si>
  <si>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</si>
  <si>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</si>
  <si>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</si>
  <si>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</si>
  <si>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</si>
  <si>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</si>
  <si>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</si>
  <si>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</si>
  <si>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</si>
  <si>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</si>
  <si>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</si>
  <si>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</si>
  <si>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</si>
  <si>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</si>
  <si>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</si>
  <si>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</si>
  <si>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</si>
  <si>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</si>
  <si>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</si>
  <si>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</si>
  <si>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</si>
  <si>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</si>
  <si>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</si>
  <si>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</si>
  <si>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</si>
  <si>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</si>
  <si>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</si>
  <si>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</si>
  <si>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</si>
  <si>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</si>
  <si>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</si>
  <si>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</si>
  <si>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</si>
  <si>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</si>
  <si>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</si>
  <si>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</si>
  <si>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</si>
  <si>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</si>
  <si>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</si>
  <si>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</si>
  <si>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</si>
  <si>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</si>
  <si>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</si>
  <si>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</si>
  <si>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</si>
  <si>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</si>
  <si>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</si>
  <si>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</si>
  <si>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</si>
  <si>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</si>
  <si>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</si>
  <si>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</si>
  <si>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</si>
  <si>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</si>
  <si>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</si>
  <si>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</si>
  <si>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</si>
  <si>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</si>
  <si>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</si>
  <si>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</si>
  <si>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</si>
  <si>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</si>
  <si>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</si>
  <si>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</si>
  <si>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</si>
  <si>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</si>
  <si>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</si>
  <si>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</si>
  <si>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</si>
  <si>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</si>
  <si>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</si>
  <si>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</si>
  <si>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</si>
  <si>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</si>
  <si>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</si>
  <si>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</si>
  <si>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</si>
  <si>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</si>
  <si>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</si>
  <si>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</si>
  <si>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</si>
  <si>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</si>
  <si>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</si>
  <si>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</si>
  <si>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</si>
  <si>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</si>
  <si>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</si>
  <si>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</si>
  <si>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</si>
  <si>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</si>
  <si>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</si>
  <si>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</si>
  <si>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</si>
  <si>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</si>
  <si>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</si>
  <si>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</si>
  <si>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</si>
  <si>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</si>
  <si>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</si>
  <si>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</si>
  <si>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</si>
  <si>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</si>
  <si>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</si>
  <si>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</si>
  <si>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</si>
  <si>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</si>
  <si>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</si>
  <si>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</si>
  <si>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</si>
  <si>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</si>
  <si>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</si>
  <si>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</si>
  <si>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</si>
  <si>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</si>
  <si>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</si>
  <si>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</si>
  <si>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</si>
  <si>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</si>
  <si>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</si>
  <si>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</si>
  <si>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</si>
  <si>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</si>
  <si>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</si>
  <si>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</si>
  <si>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</si>
  <si>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</si>
  <si>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</si>
  <si>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</si>
  <si>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</si>
  <si>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</si>
  <si>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</si>
  <si>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</si>
  <si>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</si>
  <si>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</si>
  <si>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</si>
  <si>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</si>
  <si>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</si>
  <si>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</si>
  <si>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</si>
  <si>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</si>
  <si>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</si>
  <si>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</si>
  <si>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</si>
  <si>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</si>
  <si>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</si>
  <si>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</si>
  <si>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</si>
  <si>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</si>
  <si>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</si>
  <si>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</si>
  <si>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</si>
  <si>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</si>
  <si>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</si>
  <si>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</si>
  <si>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</si>
  <si>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</si>
  <si>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</si>
  <si>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</si>
  <si>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</si>
  <si>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</si>
  <si>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</si>
  <si>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</si>
  <si>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</si>
  <si>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</si>
  <si>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</si>
  <si>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</si>
  <si>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</si>
  <si>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</si>
  <si>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</si>
  <si>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</si>
  <si>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</si>
  <si>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</si>
  <si>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</si>
  <si>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</si>
  <si>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</si>
  <si>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</si>
  <si>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</si>
  <si>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</si>
  <si>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</si>
  <si>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</si>
  <si>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</si>
  <si>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</si>
  <si>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</si>
  <si>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</si>
  <si>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</si>
  <si>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</si>
  <si>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</si>
  <si>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</si>
  <si>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</si>
  <si>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</si>
  <si>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</si>
  <si>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</si>
  <si>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</si>
  <si>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</si>
  <si>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</si>
  <si>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</si>
  <si>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</si>
  <si>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</si>
  <si>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</si>
  <si>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</si>
  <si>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</si>
  <si>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</si>
  <si>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</si>
  <si>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</si>
  <si>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</si>
  <si>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</si>
  <si>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</si>
  <si>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</si>
  <si>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</si>
  <si>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</si>
  <si>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</si>
  <si>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</si>
  <si>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</si>
  <si>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</si>
  <si>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</si>
  <si>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</si>
  <si>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</si>
  <si>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</si>
  <si>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</si>
  <si>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</si>
  <si>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</si>
  <si>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</si>
  <si>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</si>
  <si>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</si>
  <si>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</si>
  <si>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</si>
  <si>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</si>
  <si>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</si>
  <si>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</si>
  <si>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</si>
  <si>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</si>
  <si>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</si>
  <si>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</si>
  <si>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</si>
  <si>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</si>
  <si>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</si>
  <si>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</si>
  <si>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</si>
  <si>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</si>
  <si>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</si>
  <si>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</si>
  <si>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</si>
  <si>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</si>
  <si>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</si>
  <si>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</si>
  <si>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</si>
  <si>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</si>
  <si>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</si>
  <si>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</si>
  <si>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</si>
  <si>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</si>
  <si>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</si>
  <si>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</si>
  <si>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</si>
  <si>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</si>
  <si>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</si>
  <si>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</si>
  <si>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</si>
  <si>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</si>
  <si>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</si>
  <si>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</si>
  <si>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</si>
  <si>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</si>
  <si>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</si>
  <si>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</si>
  <si>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</si>
  <si>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</si>
  <si>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</si>
  <si>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</si>
  <si>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</si>
  <si>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</si>
  <si>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</si>
  <si>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</si>
  <si>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</si>
  <si>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</si>
  <si>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</si>
  <si>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</si>
  <si>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</si>
  <si>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</si>
  <si>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</si>
  <si>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</si>
  <si>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</si>
  <si>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</si>
  <si>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</si>
  <si>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</si>
  <si>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</si>
  <si>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</si>
  <si>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</si>
  <si>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</si>
  <si>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</si>
  <si>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</si>
  <si>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</si>
  <si>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</si>
  <si>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</si>
  <si>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</si>
  <si>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</si>
  <si>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</si>
  <si>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</si>
  <si>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</si>
  <si>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</si>
  <si>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</si>
  <si>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</si>
  <si>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</si>
  <si>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</si>
  <si>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</si>
  <si>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</si>
  <si>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</si>
  <si>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</si>
  <si>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</si>
  <si>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</si>
  <si>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</si>
  <si>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</si>
  <si>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</si>
  <si>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</si>
  <si>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</si>
  <si>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</si>
  <si>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</si>
  <si>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</si>
  <si>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</si>
  <si>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</si>
  <si>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</si>
  <si>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</si>
  <si>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</si>
  <si>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</si>
  <si>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</si>
  <si>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</si>
  <si>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</si>
  <si>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</si>
  <si>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</si>
  <si>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</si>
  <si>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</si>
  <si>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</si>
  <si>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</si>
  <si>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</si>
  <si>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</si>
  <si>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</si>
  <si>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</si>
  <si>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</si>
  <si>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</si>
  <si>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</si>
  <si>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</si>
  <si>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</si>
  <si>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</si>
  <si>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</si>
  <si>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</si>
  <si>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</si>
  <si>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</si>
  <si>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</si>
  <si>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</si>
  <si>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</si>
  <si>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</si>
  <si>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</si>
  <si>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</si>
  <si>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</si>
  <si>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</si>
  <si>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</si>
  <si>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</si>
  <si>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</si>
  <si>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</si>
  <si>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</si>
  <si>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</si>
  <si>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</si>
  <si>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</si>
  <si>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</si>
  <si>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</si>
  <si>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</si>
  <si>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</si>
  <si>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</si>
  <si>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</si>
  <si>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</si>
  <si>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</si>
  <si>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</si>
  <si>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</si>
  <si>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</si>
  <si>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</si>
  <si>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</si>
  <si>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</si>
  <si>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</si>
  <si>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</si>
  <si>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</si>
  <si>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</si>
  <si>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</si>
  <si>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</si>
  <si>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</si>
  <si>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</si>
  <si>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</si>
  <si>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</si>
  <si>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</si>
  <si>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</si>
  <si>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</si>
  <si>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</si>
  <si>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</si>
  <si>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</si>
  <si>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</si>
  <si>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</si>
  <si>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</si>
  <si>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</si>
  <si>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</si>
  <si>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</si>
  <si>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</si>
  <si>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</si>
  <si>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</si>
  <si>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</si>
  <si>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</si>
  <si>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</si>
  <si>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</si>
  <si>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</si>
  <si>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</si>
  <si>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</si>
  <si>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</si>
  <si>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</si>
  <si>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</si>
  <si>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</si>
  <si>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</si>
  <si>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</si>
  <si>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</si>
  <si>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</si>
  <si>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</si>
  <si>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</si>
  <si>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</si>
  <si>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</si>
  <si>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</si>
  <si>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</si>
  <si>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</si>
  <si>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</si>
  <si>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</si>
  <si>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</si>
  <si>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</si>
  <si>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</si>
  <si>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</si>
  <si>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</si>
  <si>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</si>
  <si>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</si>
  <si>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</si>
  <si>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</si>
  <si>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</si>
  <si>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</si>
  <si>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</si>
  <si>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</si>
  <si>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</si>
  <si>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</si>
  <si>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</si>
  <si>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</si>
  <si>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</si>
  <si>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</si>
  <si>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</si>
  <si>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</si>
  <si>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</si>
  <si>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</si>
  <si>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</si>
  <si>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</si>
  <si>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</si>
  <si>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</si>
  <si>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</si>
  <si>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</si>
  <si>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</si>
  <si>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</si>
  <si>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</si>
  <si>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</si>
  <si>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</si>
  <si>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</si>
  <si>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</si>
  <si>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</si>
  <si>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</si>
  <si>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</si>
  <si>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</si>
  <si>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</si>
  <si>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</si>
  <si>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</si>
  <si>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</si>
  <si>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</si>
  <si>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</si>
  <si>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</si>
  <si>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</si>
  <si>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</si>
  <si>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</si>
  <si>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</si>
  <si>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</si>
  <si>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</si>
  <si>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</si>
  <si>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</si>
  <si>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</si>
  <si>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</si>
  <si>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</si>
  <si>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</si>
  <si>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</si>
  <si>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</si>
  <si>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</si>
  <si>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</si>
  <si>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</si>
  <si>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</si>
  <si>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</si>
  <si>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</si>
  <si>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</si>
  <si>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</si>
  <si>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</si>
  <si>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</si>
  <si>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</si>
  <si>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</si>
  <si>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</si>
  <si>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</si>
  <si>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</si>
  <si>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</si>
  <si>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</si>
  <si>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</si>
  <si>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</si>
  <si>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</si>
  <si>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</si>
  <si>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</si>
  <si>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</si>
  <si>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</si>
  <si>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</si>
  <si>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</si>
  <si>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</si>
  <si>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</si>
  <si>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</si>
  <si>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</si>
  <si>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</si>
  <si>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</si>
  <si>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</si>
  <si>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</si>
  <si>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</si>
  <si>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</si>
  <si>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</si>
  <si>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</si>
  <si>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</si>
  <si>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</si>
  <si>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</si>
  <si>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</si>
  <si>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</si>
  <si>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</si>
  <si>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</si>
  <si>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</si>
  <si>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</si>
  <si>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</si>
  <si>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</si>
  <si>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</si>
  <si>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</si>
  <si>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</si>
  <si>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</si>
  <si>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</si>
  <si>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</si>
  <si>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</si>
  <si>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</si>
  <si>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</si>
  <si>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</si>
  <si>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</si>
  <si>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</si>
  <si>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</si>
  <si>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</si>
  <si>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</si>
  <si>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</si>
  <si>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</si>
  <si>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</si>
  <si>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</si>
  <si>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</si>
  <si>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</si>
  <si>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</si>
  <si>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</si>
  <si>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</si>
  <si>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</si>
  <si>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</si>
  <si>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</si>
  <si>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</si>
  <si>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</si>
  <si>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</si>
  <si>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</si>
  <si>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</si>
  <si>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</si>
  <si>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</si>
  <si>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</si>
  <si>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</si>
  <si>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</si>
  <si>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</si>
  <si>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</si>
  <si>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</si>
  <si>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</si>
  <si>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</si>
  <si>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</si>
  <si>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</si>
  <si>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</si>
  <si>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</si>
  <si>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</si>
  <si>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</si>
  <si>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</si>
  <si>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</si>
  <si>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</si>
  <si>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</si>
  <si>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</si>
  <si>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</si>
  <si>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</si>
  <si>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</si>
  <si>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</si>
  <si>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</si>
  <si>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</si>
  <si>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</si>
  <si>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</si>
  <si>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</si>
  <si>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</si>
  <si>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</si>
  <si>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</si>
  <si>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</si>
  <si>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</si>
  <si>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</si>
  <si>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</si>
  <si>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</si>
  <si>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</si>
  <si>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</si>
  <si>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</si>
  <si>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</si>
  <si>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</si>
  <si>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</si>
  <si>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</si>
  <si>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</si>
  <si>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</si>
  <si>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</si>
  <si>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</si>
  <si>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</si>
  <si>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</si>
  <si>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</si>
  <si>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</si>
  <si>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</si>
  <si>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</si>
  <si>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</si>
  <si>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</si>
  <si>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</si>
  <si>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</si>
  <si>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</si>
  <si>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</si>
  <si>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</si>
  <si>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</si>
  <si>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</si>
  <si>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</si>
  <si>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</si>
  <si>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</si>
  <si>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</si>
  <si>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</si>
  <si>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</si>
  <si>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</si>
  <si>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</si>
  <si>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</si>
  <si>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</si>
  <si>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</si>
  <si>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</si>
  <si>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</si>
  <si>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</si>
  <si>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</si>
  <si>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</si>
  <si>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</si>
  <si>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</si>
  <si>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</si>
  <si>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</si>
  <si>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</si>
  <si>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</si>
  <si>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</si>
  <si>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</si>
  <si>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</si>
  <si>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</si>
  <si>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</si>
  <si>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</si>
  <si>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</si>
  <si>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</si>
  <si>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</si>
  <si>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</si>
  <si>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</si>
  <si>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</si>
  <si>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</si>
  <si>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</si>
  <si>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</si>
  <si>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</si>
  <si>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</si>
  <si>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</si>
  <si>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</si>
  <si>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</si>
  <si>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</si>
  <si>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</si>
  <si>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</si>
  <si>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</si>
  <si>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</si>
  <si>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</si>
  <si>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</si>
  <si>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</si>
  <si>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</si>
  <si>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</si>
  <si>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</si>
  <si>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</si>
  <si>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</si>
  <si>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</si>
  <si>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</si>
  <si>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</si>
  <si>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</si>
  <si>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</si>
  <si>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</si>
  <si>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</si>
  <si>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</si>
  <si>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</si>
  <si>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</si>
  <si>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</si>
  <si>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</si>
  <si>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</si>
  <si>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</si>
  <si>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</si>
  <si>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</si>
  <si>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</si>
  <si>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</si>
  <si>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</si>
  <si>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</si>
  <si>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</si>
  <si>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</si>
  <si>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</si>
  <si>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</si>
  <si>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</si>
  <si>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</si>
  <si>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</si>
  <si>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</si>
  <si>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</si>
  <si>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</si>
  <si>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</si>
  <si>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</si>
  <si>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</si>
  <si>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</si>
  <si>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</si>
  <si>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</si>
  <si>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</si>
  <si>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</si>
  <si>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</si>
  <si>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</si>
  <si>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</si>
  <si>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</si>
  <si>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</si>
  <si>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</si>
  <si>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</si>
  <si>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</si>
  <si>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</si>
  <si>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</si>
  <si>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</si>
  <si>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</si>
  <si>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</si>
  <si>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</si>
  <si>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</si>
  <si>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</si>
  <si>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</si>
  <si>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</si>
  <si>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</si>
  <si>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</si>
  <si>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</si>
  <si>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</si>
  <si>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</si>
  <si>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</si>
  <si>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</si>
  <si>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</si>
  <si>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</si>
  <si>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</si>
  <si>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</si>
  <si>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</si>
  <si>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</si>
  <si>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</si>
  <si>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</si>
  <si>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</si>
  <si>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</si>
  <si>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</si>
  <si>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</si>
  <si>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</si>
  <si>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</si>
  <si>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</si>
  <si>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</si>
  <si>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</si>
  <si>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</si>
  <si>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</si>
  <si>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</si>
  <si>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</si>
  <si>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</si>
  <si>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</si>
  <si>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</si>
  <si>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</si>
  <si>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</si>
  <si>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</si>
  <si>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</si>
  <si>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</si>
  <si>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</si>
  <si>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</si>
  <si>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</si>
  <si>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</si>
  <si>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</si>
  <si>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</si>
  <si>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</si>
  <si>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</si>
  <si>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</si>
  <si>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</si>
  <si>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</si>
  <si>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</si>
  <si>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</si>
  <si>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</si>
  <si>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</si>
  <si>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</si>
  <si>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</si>
  <si>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</si>
  <si>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</si>
  <si>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</si>
  <si>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</si>
  <si>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</si>
  <si>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</si>
  <si>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</si>
  <si>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</si>
  <si>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</si>
  <si>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</si>
  <si>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</si>
  <si>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</si>
  <si>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</si>
  <si>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</si>
  <si>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</si>
  <si>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</si>
  <si>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</si>
  <si>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</si>
  <si>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</si>
  <si>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</si>
  <si>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</si>
  <si>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</si>
  <si>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</si>
  <si>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</si>
  <si>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</si>
  <si>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</si>
  <si>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</si>
  <si>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</si>
  <si>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</si>
  <si>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</si>
  <si>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</si>
  <si>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</si>
  <si>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</si>
  <si>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</si>
  <si>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</si>
  <si>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</si>
  <si>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</si>
  <si>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</si>
  <si>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</si>
  <si>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</si>
  <si>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</si>
  <si>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</si>
  <si>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</si>
  <si>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</si>
  <si>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</si>
  <si>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</si>
  <si>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</si>
  <si>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</si>
  <si>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</si>
  <si>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</si>
  <si>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</si>
  <si>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</si>
  <si>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</si>
  <si>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</si>
  <si>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</si>
  <si>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</si>
  <si>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</si>
  <si>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</si>
  <si>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</si>
  <si>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</si>
  <si>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</si>
  <si>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</si>
  <si>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</si>
  <si>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</si>
  <si>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</si>
  <si>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</si>
  <si>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</si>
  <si>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</si>
  <si>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</si>
  <si>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</si>
  <si>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</si>
  <si>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</si>
  <si>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</si>
  <si>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</si>
  <si>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</si>
  <si>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</si>
  <si>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</si>
  <si>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</si>
  <si>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</si>
  <si>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</si>
  <si>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</si>
  <si>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</si>
  <si>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</si>
  <si>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</si>
  <si>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</si>
  <si>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</si>
  <si>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</si>
  <si>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</si>
  <si>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</si>
  <si>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</si>
  <si>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</si>
  <si>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</si>
  <si>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</si>
  <si>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</si>
  <si>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</si>
  <si>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</si>
  <si>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</si>
  <si>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</si>
  <si>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</si>
  <si>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</si>
  <si>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</si>
  <si>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</si>
  <si>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</si>
  <si>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</si>
  <si>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</si>
  <si>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</si>
  <si>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</si>
  <si>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</si>
  <si>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</si>
  <si>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</si>
  <si>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</si>
  <si>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</si>
  <si>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</si>
  <si>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</si>
  <si>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</si>
  <si>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</si>
  <si>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</si>
  <si>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</si>
  <si>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</si>
  <si>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</si>
  <si>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</si>
  <si>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</si>
  <si>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</si>
  <si>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</si>
  <si>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</si>
  <si>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</si>
  <si>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</si>
  <si>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</si>
  <si>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</si>
  <si>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</si>
  <si>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</si>
  <si>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</si>
  <si>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</si>
  <si>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</si>
  <si>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</si>
  <si>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</si>
  <si>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</si>
  <si>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</si>
  <si>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</si>
  <si>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</si>
  <si>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</si>
  <si>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</si>
  <si>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</si>
  <si>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</si>
  <si>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</si>
  <si>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</si>
  <si>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</si>
  <si>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</si>
  <si>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</si>
  <si>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</si>
  <si>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</si>
  <si>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</si>
  <si>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</si>
  <si>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</si>
  <si>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</si>
  <si>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</si>
  <si>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</si>
  <si>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</si>
  <si>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</si>
  <si>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</si>
  <si>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</si>
  <si>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</si>
  <si>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</si>
  <si>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</si>
  <si>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</si>
  <si>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</si>
  <si>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</si>
  <si>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</si>
  <si>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</si>
  <si>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</si>
  <si>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</si>
  <si>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</si>
  <si>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</si>
  <si>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</si>
  <si>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</si>
  <si>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</si>
  <si>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</si>
  <si>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</si>
  <si>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</si>
  <si>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</si>
  <si>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</si>
  <si>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</si>
  <si>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</si>
  <si>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</si>
  <si>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</si>
  <si>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</si>
  <si>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</si>
  <si>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</si>
  <si>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</si>
  <si>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</si>
  <si>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</si>
  <si>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</si>
  <si>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</si>
  <si>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</si>
  <si>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</si>
  <si>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</si>
  <si>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</si>
  <si>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</si>
  <si>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</si>
  <si>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</si>
  <si>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</si>
  <si>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</si>
  <si>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</si>
  <si>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</si>
  <si>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</si>
  <si>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</si>
  <si>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</si>
  <si>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</si>
  <si>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</si>
  <si>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</si>
  <si>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</si>
  <si>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</si>
  <si>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</si>
  <si>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</si>
  <si>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</si>
  <si>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</si>
  <si>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</si>
  <si>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</si>
  <si>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</si>
  <si>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</si>
  <si>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</si>
  <si>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</si>
  <si>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</si>
  <si>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</si>
  <si>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</si>
  <si>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</si>
  <si>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</si>
  <si>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</si>
  <si>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</si>
  <si>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</si>
  <si>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</si>
  <si>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</si>
  <si>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</si>
  <si>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</si>
  <si>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</si>
  <si>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</si>
  <si>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</si>
  <si>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</si>
  <si>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</si>
  <si>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</si>
  <si>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</si>
  <si>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</si>
  <si>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</si>
  <si>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</si>
  <si>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</si>
  <si>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</si>
  <si>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</si>
  <si>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</si>
  <si>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</si>
  <si>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</si>
  <si>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</si>
  <si>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</si>
  <si>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</si>
  <si>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</si>
  <si>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</si>
  <si>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</si>
  <si>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</si>
  <si>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</si>
  <si>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</si>
  <si>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</si>
  <si>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</si>
  <si>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</si>
  <si>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</si>
  <si>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</si>
  <si>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</si>
  <si>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</si>
  <si>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</si>
  <si>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</si>
  <si>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</si>
  <si>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</si>
  <si>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</si>
  <si>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</si>
  <si>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</si>
  <si>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</si>
  <si>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</si>
  <si>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</si>
  <si>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</si>
  <si>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</si>
  <si>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</si>
  <si>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</si>
  <si>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</si>
  <si>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</si>
  <si>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</si>
  <si>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</si>
  <si>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</si>
  <si>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</si>
  <si>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</si>
  <si>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</si>
  <si>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</si>
  <si>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</si>
  <si>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</si>
  <si>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</si>
  <si>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</si>
  <si>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</si>
  <si>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</si>
  <si>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</si>
  <si>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</si>
  <si>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</si>
  <si>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</si>
  <si>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</si>
  <si>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</si>
  <si>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</si>
  <si>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</si>
  <si>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</si>
  <si>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</si>
  <si>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</si>
  <si>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</si>
  <si>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</si>
  <si>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</si>
  <si>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</si>
  <si>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</si>
  <si>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</si>
  <si>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</si>
  <si>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</si>
  <si>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</si>
  <si>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</si>
  <si>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</si>
  <si>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</si>
  <si>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</si>
  <si>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</si>
  <si>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</si>
  <si>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</si>
  <si>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</si>
  <si>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</si>
  <si>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</si>
  <si>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</si>
  <si>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</si>
  <si>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</si>
  <si>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</si>
  <si>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</si>
  <si>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</si>
  <si>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</si>
  <si>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</si>
  <si>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</si>
  <si>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</si>
  <si>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</si>
  <si>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</si>
  <si>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</si>
  <si>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</si>
  <si>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</si>
  <si>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</si>
  <si>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</si>
  <si>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</si>
  <si>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</si>
  <si>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</si>
  <si>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</si>
  <si>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</si>
  <si>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</si>
  <si>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</si>
  <si>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</si>
  <si>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</si>
  <si>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</si>
  <si>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</si>
  <si>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</si>
  <si>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</si>
  <si>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</si>
  <si>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</si>
  <si>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</si>
  <si>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</si>
  <si>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</si>
  <si>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</si>
  <si>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</si>
  <si>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</si>
  <si>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</si>
  <si>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</si>
  <si>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</si>
  <si>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</si>
  <si>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</si>
  <si>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</si>
  <si>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</si>
  <si>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</si>
  <si>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</si>
  <si>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</si>
  <si>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</si>
  <si>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</si>
  <si>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</si>
  <si>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</si>
  <si>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</si>
  <si>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</si>
  <si>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</si>
  <si>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</si>
  <si>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</si>
  <si>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</si>
  <si>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</si>
  <si>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</si>
  <si>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</si>
  <si>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</si>
  <si>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</si>
  <si>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</si>
  <si>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</si>
  <si>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</si>
  <si>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</si>
  <si>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</si>
  <si>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</si>
  <si>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</si>
  <si>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</si>
  <si>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</si>
  <si>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</si>
  <si>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</si>
  <si>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</si>
  <si>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</si>
  <si>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</si>
  <si>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</si>
  <si>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</si>
  <si>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</si>
  <si>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</si>
  <si>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</si>
  <si>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</si>
  <si>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</si>
  <si>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</si>
  <si>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</si>
  <si>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</si>
  <si>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</si>
  <si>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</si>
  <si>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</si>
  <si>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</si>
  <si>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</si>
  <si>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</si>
  <si>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</si>
  <si>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</si>
  <si>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</si>
  <si>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</si>
  <si>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</si>
  <si>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</si>
  <si>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</si>
  <si>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</si>
  <si>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</si>
  <si>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</si>
  <si>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</si>
  <si>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</si>
  <si>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</si>
  <si>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</si>
  <si>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</si>
  <si>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</si>
  <si>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</si>
  <si>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</si>
  <si>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</si>
  <si>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</si>
  <si>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</si>
  <si>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</si>
  <si>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</si>
  <si>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</si>
  <si>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</si>
  <si>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</si>
  <si>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</si>
  <si>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</si>
  <si>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</si>
  <si>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</si>
  <si>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</si>
  <si>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</si>
  <si>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</si>
  <si>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</si>
  <si>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</si>
  <si>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</si>
  <si>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</si>
  <si>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</si>
  <si>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</si>
  <si>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</si>
  <si>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</si>
  <si>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</si>
  <si>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</si>
  <si>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</si>
  <si>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</si>
  <si>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</si>
  <si>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</si>
  <si>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</si>
  <si>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</si>
  <si>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</si>
  <si>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</si>
  <si>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</si>
  <si>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</si>
  <si>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</si>
  <si>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</si>
  <si>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</si>
  <si>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</si>
  <si>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</si>
  <si>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</si>
  <si>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</si>
  <si>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</si>
  <si>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</si>
  <si>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</si>
  <si>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</si>
  <si>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</si>
  <si>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</si>
  <si>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</si>
  <si>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</si>
  <si>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</si>
  <si>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</si>
  <si>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</si>
  <si>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</si>
  <si>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</si>
  <si>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</si>
  <si>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</si>
  <si>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</si>
  <si>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</si>
  <si>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</si>
  <si>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</si>
  <si>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</si>
  <si>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</si>
  <si>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</si>
  <si>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</si>
  <si>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</si>
  <si>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</si>
  <si>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</si>
  <si>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</si>
  <si>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</si>
  <si>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</si>
  <si>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</si>
  <si>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</si>
  <si>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</si>
  <si>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</si>
  <si>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</si>
  <si>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</si>
  <si>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</si>
  <si>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</si>
  <si>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</si>
  <si>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</si>
  <si>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</si>
  <si>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</si>
  <si>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</si>
  <si>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</si>
  <si>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</si>
  <si>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</si>
  <si>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</si>
  <si>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</si>
  <si>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</si>
  <si>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</si>
  <si>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</si>
  <si>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</si>
  <si>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</si>
  <si>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</si>
  <si>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</si>
  <si>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</si>
  <si>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</si>
  <si>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</si>
  <si>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</si>
  <si>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</si>
  <si>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</si>
  <si>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</si>
  <si>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</si>
  <si>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</si>
  <si>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</si>
  <si>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</si>
  <si>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</si>
  <si>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</si>
  <si>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</si>
  <si>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</si>
  <si>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</si>
  <si>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</si>
  <si>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</si>
  <si>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</si>
  <si>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</si>
  <si>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</si>
  <si>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</si>
  <si>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</si>
  <si>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</si>
  <si>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</si>
  <si>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</si>
  <si>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</si>
  <si>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</si>
  <si>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</si>
  <si>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</si>
  <si>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</si>
  <si>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</si>
  <si>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</si>
  <si>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</si>
  <si>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</si>
  <si>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</si>
  <si>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</si>
  <si>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</si>
  <si>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</si>
  <si>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</si>
  <si>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</si>
  <si>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</si>
  <si>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</si>
  <si>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</si>
  <si>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</si>
  <si>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</si>
  <si>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</si>
  <si>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</si>
  <si>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</si>
  <si>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</si>
  <si>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</si>
  <si>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</si>
  <si>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</si>
  <si>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</si>
  <si>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</si>
  <si>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</si>
  <si>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</si>
  <si>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</si>
  <si>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</si>
  <si>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</si>
  <si>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</si>
  <si>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</si>
  <si>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</si>
  <si>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</si>
  <si>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</si>
  <si>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</si>
  <si>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</si>
  <si>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</si>
  <si>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</si>
  <si>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</si>
  <si>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</si>
  <si>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</si>
  <si>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</si>
  <si>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</si>
  <si>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</si>
  <si>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</si>
  <si>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</si>
  <si>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</si>
  <si>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</si>
  <si>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</si>
  <si>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</si>
  <si>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</si>
  <si>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</si>
  <si>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</si>
  <si>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</si>
  <si>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</si>
  <si>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</si>
  <si>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</si>
  <si>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</si>
  <si>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</si>
  <si>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</si>
  <si>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</si>
  <si>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</si>
  <si>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</si>
  <si>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</si>
  <si>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</si>
  <si>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</si>
  <si>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</si>
  <si>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</si>
  <si>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</si>
  <si>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</si>
  <si>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</si>
  <si>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</si>
  <si>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</si>
  <si>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</si>
  <si>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</si>
  <si>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</si>
  <si>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</si>
  <si>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</si>
  <si>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</si>
  <si>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</si>
  <si>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</si>
  <si>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</si>
  <si>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</si>
  <si>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</si>
  <si>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</si>
  <si>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</si>
  <si>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</si>
  <si>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</si>
  <si>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</si>
  <si>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</si>
  <si>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</si>
  <si>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</si>
  <si>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</si>
  <si>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</si>
  <si>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</si>
  <si>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</si>
  <si>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</si>
  <si>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</si>
  <si>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</si>
  <si>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</si>
  <si>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</si>
  <si>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</si>
  <si>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</si>
  <si>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</si>
  <si>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</si>
  <si>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</si>
  <si>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</si>
  <si>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</si>
  <si>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</si>
  <si>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</si>
  <si>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</si>
  <si>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</si>
  <si>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</si>
  <si>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</si>
  <si>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</si>
  <si>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</si>
  <si>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</si>
  <si>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</si>
  <si>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</si>
  <si>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</si>
  <si>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</si>
  <si>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</si>
  <si>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</si>
  <si>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</si>
  <si>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</si>
  <si>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</si>
  <si>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</si>
  <si>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</si>
  <si>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</si>
  <si>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</si>
  <si>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</si>
  <si>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</si>
  <si>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</si>
  <si>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</si>
  <si>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</si>
  <si>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</si>
  <si>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</si>
  <si>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</si>
  <si>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</si>
  <si>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</si>
  <si>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</si>
  <si>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</si>
  <si>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</si>
  <si>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</si>
  <si>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</si>
  <si>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</si>
  <si>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</si>
  <si>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</si>
  <si>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</si>
  <si>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</si>
  <si>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</si>
  <si>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</si>
  <si>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</si>
  <si>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</si>
  <si>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</si>
  <si>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</si>
  <si>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</si>
  <si>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</si>
  <si>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</si>
  <si>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</si>
  <si>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</si>
  <si>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</si>
  <si>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</si>
  <si>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</si>
  <si>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</si>
  <si>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</si>
  <si>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</si>
  <si>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</si>
  <si>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</si>
  <si>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</si>
  <si>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</si>
  <si>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</si>
  <si>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</si>
  <si>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</si>
  <si>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</si>
  <si>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</si>
  <si>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</si>
  <si>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</si>
  <si>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</si>
  <si>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</si>
  <si>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</si>
  <si>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</si>
  <si>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</si>
  <si>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</si>
  <si>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</si>
  <si>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</si>
  <si>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</si>
  <si>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</si>
  <si>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</si>
  <si>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</si>
  <si>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</si>
  <si>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</si>
  <si>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</si>
  <si>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</si>
  <si>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</si>
  <si>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</si>
  <si>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</si>
  <si>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</si>
  <si>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</si>
  <si>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</si>
  <si>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</si>
  <si>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</si>
  <si>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</si>
  <si>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</si>
  <si>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</si>
  <si>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</si>
  <si>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</si>
  <si>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</si>
  <si>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</si>
  <si>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</si>
  <si>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</si>
  <si>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</si>
  <si>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</si>
  <si>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</si>
  <si>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</si>
  <si>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</si>
  <si>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</si>
  <si>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</si>
  <si>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</si>
  <si>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</si>
  <si>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</si>
  <si>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</si>
  <si>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</si>
  <si>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</si>
  <si>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</si>
  <si>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</si>
  <si>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</si>
  <si>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</si>
  <si>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</si>
  <si>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</si>
  <si>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</si>
  <si>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</si>
  <si>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</si>
  <si>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</si>
  <si>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</si>
  <si>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</si>
  <si>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</si>
  <si>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</si>
  <si>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</si>
  <si>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</si>
  <si>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</si>
  <si>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</si>
  <si>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</si>
  <si>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</si>
  <si>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</si>
  <si>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</si>
  <si>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</si>
  <si>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</si>
  <si>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</si>
  <si>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</si>
  <si>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</si>
  <si>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</si>
  <si>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</si>
  <si>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</si>
  <si>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</si>
  <si>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</si>
  <si>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</si>
  <si>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</si>
  <si>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</si>
  <si>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</si>
  <si>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</si>
  <si>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</si>
  <si>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</si>
  <si>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</si>
  <si>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</si>
  <si>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</si>
  <si>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</si>
  <si>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</si>
  <si>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</si>
  <si>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</si>
  <si>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</si>
  <si>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</si>
  <si>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</si>
  <si>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</si>
  <si>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</si>
  <si>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</si>
  <si>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</si>
  <si>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</si>
  <si>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</si>
  <si>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</si>
  <si>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</si>
  <si>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</si>
  <si>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</si>
  <si>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</si>
  <si>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</si>
  <si>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</si>
  <si>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</si>
  <si>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</si>
  <si>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</si>
  <si>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</si>
  <si>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</si>
  <si>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</si>
  <si>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</si>
  <si>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</si>
  <si>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</si>
  <si>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</si>
  <si>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</si>
  <si>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</si>
  <si>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</si>
  <si>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</si>
  <si>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</si>
  <si>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</si>
  <si>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</si>
  <si>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</si>
  <si>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</si>
  <si>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</si>
  <si>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</si>
  <si>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</si>
  <si>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</si>
  <si>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</si>
  <si>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</si>
  <si>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</si>
  <si>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</si>
  <si>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</si>
  <si>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</si>
  <si>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</si>
  <si>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</si>
  <si>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</si>
  <si>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</si>
  <si>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</si>
  <si>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</si>
  <si>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</si>
  <si>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</si>
  <si>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</si>
  <si>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</si>
  <si>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</si>
  <si>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</si>
  <si>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</si>
  <si>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</si>
  <si>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</si>
  <si>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</si>
  <si>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</si>
  <si>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</si>
  <si>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</si>
  <si>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</si>
  <si>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</si>
  <si>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</si>
  <si>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</si>
  <si>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</si>
  <si>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</si>
  <si>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</si>
  <si>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</si>
  <si>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</si>
  <si>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</si>
  <si>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</si>
  <si>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</si>
  <si>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</si>
  <si>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</si>
  <si>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</si>
  <si>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</si>
  <si>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</si>
  <si>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</si>
  <si>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</si>
  <si>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</si>
  <si>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</si>
  <si>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</si>
  <si>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</si>
  <si>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</si>
  <si>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</si>
  <si>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</si>
  <si>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</si>
  <si>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</si>
  <si>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</si>
  <si>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</si>
  <si>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</si>
  <si>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</si>
  <si>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</si>
  <si>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</si>
  <si>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</si>
  <si>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</si>
  <si>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</si>
  <si>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</si>
  <si>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</si>
  <si>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</si>
  <si>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</si>
  <si>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</si>
  <si>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</si>
  <si>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</si>
  <si>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</si>
  <si>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</si>
  <si>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</si>
  <si>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</si>
  <si>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</si>
  <si>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</si>
  <si>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</si>
  <si>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</si>
  <si>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</si>
  <si>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</si>
  <si>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</si>
  <si>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</si>
  <si>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</si>
  <si>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</si>
  <si>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</si>
  <si>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</si>
  <si>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</si>
  <si>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</si>
  <si>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</si>
  <si>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</si>
  <si>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</si>
  <si>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</si>
  <si>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</si>
  <si>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</si>
  <si>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</si>
  <si>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</si>
  <si>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</si>
  <si>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</si>
  <si>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</si>
  <si>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</si>
  <si>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</si>
  <si>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</si>
  <si>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</si>
  <si>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</si>
  <si>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</si>
  <si>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</si>
  <si>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</si>
  <si>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</si>
  <si>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</si>
  <si>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</si>
  <si>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</si>
  <si>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</si>
  <si>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</si>
  <si>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</si>
  <si>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</si>
  <si>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</si>
  <si>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</si>
  <si>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</si>
  <si>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</si>
  <si>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</si>
  <si>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</si>
  <si>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</si>
  <si>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</si>
  <si>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</si>
  <si>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</si>
  <si>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</si>
  <si>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</si>
  <si>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</si>
  <si>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</si>
  <si>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</si>
  <si>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</si>
  <si>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</si>
  <si>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</si>
  <si>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</si>
  <si>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</si>
  <si>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</si>
  <si>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</si>
  <si>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</si>
  <si>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</si>
  <si>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</si>
  <si>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</si>
  <si>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</si>
  <si>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</si>
  <si>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</si>
  <si>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</si>
  <si>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</si>
  <si>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</si>
  <si>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</si>
  <si>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</si>
  <si>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</si>
  <si>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</si>
  <si>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</si>
  <si>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</si>
  <si>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</si>
  <si>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</si>
  <si>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</si>
  <si>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</si>
  <si>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</si>
  <si>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</si>
  <si>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</si>
  <si>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</si>
  <si>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</si>
  <si>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</si>
  <si>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</si>
  <si>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</si>
  <si>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</si>
  <si>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</si>
  <si>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</si>
  <si>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</si>
  <si>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</si>
  <si>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</si>
  <si>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</si>
  <si>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</si>
  <si>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</si>
  <si>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</si>
  <si>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</si>
  <si>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</si>
  <si>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</si>
  <si>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</si>
  <si>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</si>
  <si>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</si>
  <si>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</si>
  <si>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</si>
  <si>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</si>
  <si>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</si>
  <si>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</si>
  <si>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</si>
  <si>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</si>
  <si>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</si>
  <si>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</si>
  <si>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</si>
  <si>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</si>
  <si>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</si>
  <si>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</si>
  <si>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</si>
  <si>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</si>
  <si>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</si>
  <si>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</si>
  <si>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</si>
  <si>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</si>
  <si>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</si>
  <si>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</si>
  <si>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</si>
  <si>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</si>
  <si>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</si>
  <si>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</si>
  <si>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</si>
  <si>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</si>
  <si>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</si>
  <si>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</si>
  <si>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</si>
  <si>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</si>
  <si>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</si>
  <si>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</si>
  <si>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</si>
  <si>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</si>
  <si>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</si>
  <si>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</si>
  <si>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</si>
  <si>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</si>
  <si>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</si>
  <si>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</si>
  <si>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</si>
  <si>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</si>
  <si>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</si>
  <si>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</si>
  <si>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</si>
  <si>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</si>
  <si>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</si>
  <si>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</si>
  <si>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</si>
  <si>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</si>
  <si>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</si>
  <si>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</si>
  <si>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</si>
  <si>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</si>
  <si>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</si>
  <si>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</si>
  <si>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</si>
  <si>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</si>
  <si>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</si>
  <si>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</si>
  <si>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</si>
  <si>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</si>
  <si>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</si>
  <si>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</si>
  <si>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</si>
  <si>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</si>
  <si>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</si>
  <si>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</si>
  <si>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</si>
  <si>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</si>
  <si>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</si>
  <si>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</si>
  <si>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</si>
  <si>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</si>
  <si>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</si>
  <si>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</si>
  <si>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</si>
  <si>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</si>
  <si>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</si>
  <si>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</si>
  <si>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</si>
  <si>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</si>
  <si>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</si>
  <si>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</si>
  <si>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</si>
  <si>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</si>
  <si>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</si>
  <si>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</si>
  <si>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</si>
  <si>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</si>
  <si>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</si>
  <si>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</si>
  <si>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</si>
  <si>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</si>
  <si>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</si>
  <si>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</si>
  <si>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</si>
  <si>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</si>
  <si>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</si>
  <si>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</si>
  <si>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</si>
  <si>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</si>
  <si>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</si>
  <si>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</si>
  <si>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</si>
  <si>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</si>
  <si>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</si>
  <si>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</si>
  <si>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</si>
  <si>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</si>
  <si>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</si>
  <si>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</si>
  <si>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</si>
  <si>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</si>
  <si>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</si>
  <si>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</si>
  <si>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</si>
  <si>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</si>
  <si>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</si>
  <si>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</si>
  <si>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</si>
  <si>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</si>
  <si>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</si>
  <si>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</si>
  <si>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</si>
  <si>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</si>
  <si>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</si>
  <si>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</si>
  <si>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</si>
  <si>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</si>
  <si>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</si>
  <si>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</si>
  <si>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</si>
  <si>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</si>
  <si>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</si>
  <si>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</si>
  <si>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</si>
  <si>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</si>
  <si>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</si>
  <si>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</si>
  <si>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</si>
  <si>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</si>
  <si>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</si>
  <si>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</si>
  <si>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</si>
  <si>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</si>
  <si>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</si>
  <si>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</si>
  <si>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</si>
  <si>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</si>
  <si>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</si>
  <si>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</si>
  <si>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</si>
  <si>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</si>
  <si>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</si>
  <si>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</si>
  <si>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</si>
  <si>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</si>
  <si>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</si>
  <si>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</si>
  <si>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</si>
  <si>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</si>
  <si>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</si>
  <si>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</si>
  <si>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</si>
  <si>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</si>
  <si>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</si>
  <si>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</si>
  <si>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</si>
  <si>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</si>
  <si>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</si>
  <si>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</si>
  <si>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</si>
  <si>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</si>
  <si>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</si>
  <si>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</si>
  <si>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</si>
  <si>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</si>
  <si>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</si>
  <si>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</si>
  <si>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</si>
  <si>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</si>
  <si>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</si>
  <si>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</si>
  <si>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</si>
  <si>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</si>
  <si>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</si>
  <si>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</si>
  <si>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</si>
  <si>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</si>
  <si>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</si>
  <si>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</si>
  <si>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</si>
  <si>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</si>
  <si>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</si>
  <si>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</si>
  <si>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</si>
  <si>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</si>
  <si>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</si>
  <si>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</si>
  <si>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</si>
  <si>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</si>
  <si>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</si>
  <si>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</si>
  <si>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</si>
  <si>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</si>
  <si>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</si>
  <si>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</si>
  <si>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</si>
  <si>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</si>
  <si>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</si>
  <si>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</si>
  <si>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</si>
  <si>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</si>
  <si>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</si>
  <si>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</si>
  <si>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</si>
  <si>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</si>
  <si>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</si>
  <si>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</si>
  <si>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</si>
  <si>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</si>
  <si>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</si>
  <si>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</si>
  <si>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</si>
  <si>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</si>
  <si>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</si>
  <si>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</si>
  <si>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</si>
  <si>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</si>
  <si>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</si>
  <si>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</si>
  <si>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</si>
  <si>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</si>
  <si>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</si>
  <si>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</si>
  <si>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</si>
  <si>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</si>
  <si>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</si>
  <si>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</si>
  <si>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</si>
  <si>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</si>
  <si>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</si>
  <si>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</si>
  <si>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</si>
  <si>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</si>
  <si>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</si>
  <si>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</si>
  <si>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</si>
  <si>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</si>
  <si>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</si>
  <si>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</si>
  <si>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</si>
  <si>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</si>
  <si>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</si>
  <si>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</si>
  <si>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</si>
  <si>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</si>
  <si>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</si>
  <si>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</si>
  <si>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</si>
  <si>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</si>
  <si>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</si>
  <si>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</si>
  <si>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</si>
  <si>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</si>
  <si>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</si>
  <si>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</si>
  <si>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</si>
  <si>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</si>
  <si>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</si>
  <si>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</si>
  <si>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</si>
  <si>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</si>
  <si>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</si>
  <si>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</si>
  <si>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</si>
  <si>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</si>
  <si>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</si>
  <si>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</si>
  <si>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</si>
  <si>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</si>
  <si>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</si>
  <si>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</si>
  <si>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</si>
  <si>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</si>
  <si>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</si>
  <si>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</si>
  <si>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</si>
  <si>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</si>
  <si>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</si>
  <si>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</si>
  <si>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</si>
  <si>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</si>
  <si>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</si>
  <si>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</si>
  <si>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</si>
  <si>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</si>
  <si>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</si>
  <si>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</si>
  <si>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</si>
  <si>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</si>
  <si>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</si>
  <si>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</si>
  <si>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</si>
  <si>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</si>
  <si>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</si>
  <si>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</si>
  <si>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</si>
  <si>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</si>
  <si>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</si>
  <si>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</si>
  <si>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</si>
  <si>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</si>
  <si>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</si>
  <si>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</si>
  <si>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</si>
  <si>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</si>
  <si>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</si>
  <si>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</si>
  <si>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</si>
  <si>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</si>
  <si>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</si>
  <si>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</si>
  <si>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</si>
  <si>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</si>
  <si>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</si>
  <si>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</si>
  <si>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</si>
  <si>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</si>
  <si>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</si>
  <si>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</si>
  <si>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</si>
  <si>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</si>
  <si>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</si>
  <si>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</si>
  <si>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</si>
  <si>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</si>
  <si>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</si>
  <si>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</si>
  <si>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</si>
  <si>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</si>
  <si>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</si>
  <si>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</si>
  <si>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</si>
  <si>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</si>
  <si>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</si>
  <si>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</si>
  <si>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</si>
  <si>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</si>
  <si>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</si>
  <si>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</si>
  <si>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</si>
  <si>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</si>
  <si>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</si>
  <si>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</si>
  <si>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</si>
  <si>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</si>
  <si>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</si>
  <si>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</si>
  <si>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</si>
  <si>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</si>
  <si>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</si>
  <si>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</si>
  <si>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</si>
  <si>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</si>
  <si>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</si>
  <si>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</si>
  <si>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</si>
  <si>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</si>
  <si>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</si>
  <si>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</si>
  <si>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</si>
  <si>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</si>
  <si>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</si>
  <si>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</si>
  <si>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</si>
  <si>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</si>
  <si>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</si>
  <si>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</si>
  <si>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</si>
  <si>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</si>
  <si>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</si>
  <si>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</si>
  <si>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</si>
  <si>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</si>
  <si>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</si>
  <si>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</si>
  <si>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</si>
  <si>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</si>
  <si>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</si>
  <si>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</si>
  <si>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</si>
  <si>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</si>
  <si>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</si>
  <si>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</si>
  <si>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</si>
  <si>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</si>
  <si>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</si>
  <si>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</si>
  <si>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</si>
  <si>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</si>
  <si>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</si>
  <si>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</si>
  <si>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</si>
  <si>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</si>
  <si>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</si>
  <si>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</si>
  <si>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</si>
  <si>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</si>
  <si>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</si>
  <si>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</si>
  <si>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</si>
  <si>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</si>
  <si>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</si>
  <si>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</si>
  <si>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</si>
  <si>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</si>
  <si>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</si>
  <si>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</si>
  <si>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</si>
  <si>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</si>
  <si>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</si>
  <si>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</si>
  <si>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</si>
  <si>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</si>
  <si>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</si>
  <si>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</si>
  <si>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</si>
  <si>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</si>
  <si>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</si>
  <si>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</si>
  <si>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</si>
  <si>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</si>
  <si>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</si>
  <si>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</si>
  <si>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</si>
  <si>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</si>
  <si>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</si>
  <si>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</si>
  <si>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</si>
  <si>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</si>
  <si>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</si>
  <si>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</si>
  <si>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</si>
  <si>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</si>
  <si>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</si>
  <si>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</si>
  <si>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</si>
  <si>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</si>
  <si>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</si>
  <si>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</si>
  <si>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</si>
  <si>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</si>
  <si>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</si>
  <si>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</si>
  <si>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</si>
  <si>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</si>
  <si>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</si>
  <si>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</si>
  <si>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</si>
  <si>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</si>
  <si>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</si>
  <si>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</si>
  <si>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</si>
  <si>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</si>
  <si>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</si>
  <si>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</si>
  <si>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</si>
  <si>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</si>
  <si>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</si>
  <si>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</si>
  <si>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</si>
  <si>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</si>
  <si>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</si>
  <si>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</si>
  <si>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</si>
  <si>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</si>
  <si>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</si>
  <si>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</si>
  <si>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</si>
  <si>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</si>
  <si>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</si>
  <si>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</si>
  <si>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</si>
  <si>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</si>
  <si>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</si>
  <si>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</si>
  <si>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</si>
  <si>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</si>
  <si>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</si>
  <si>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</si>
  <si>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</si>
  <si>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</si>
  <si>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</si>
  <si>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</si>
  <si>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</si>
  <si>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</si>
  <si>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</si>
  <si>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</si>
  <si>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</si>
  <si>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</si>
  <si>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</si>
  <si>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</si>
  <si>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</si>
  <si>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</si>
  <si>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</si>
  <si>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</si>
  <si>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</si>
  <si>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</si>
  <si>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</si>
  <si>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</si>
  <si>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</si>
  <si>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</si>
  <si>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</si>
  <si>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</si>
  <si>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</si>
  <si>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</si>
  <si>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</si>
  <si>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</si>
  <si>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</si>
  <si>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</si>
  <si>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</si>
  <si>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</si>
  <si>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</si>
  <si>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</si>
  <si>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</si>
  <si>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</si>
  <si>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</si>
  <si>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</si>
  <si>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</si>
  <si>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</si>
  <si>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</si>
  <si>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</si>
  <si>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</si>
  <si>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</si>
  <si>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</si>
  <si>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</si>
  <si>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</si>
  <si>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</si>
  <si>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</si>
  <si>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</si>
  <si>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</si>
  <si>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</si>
  <si>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</si>
  <si>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</si>
  <si>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</si>
  <si>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</si>
  <si>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</si>
  <si>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</si>
  <si>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</si>
  <si>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</si>
  <si>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</si>
  <si>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</si>
  <si>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</si>
  <si>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</si>
  <si>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</si>
  <si>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</si>
  <si>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</si>
  <si>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</si>
  <si>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</si>
  <si>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</si>
  <si>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</si>
  <si>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</si>
  <si>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</si>
  <si>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</si>
  <si>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</si>
  <si>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</si>
  <si>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</si>
  <si>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</si>
  <si>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</si>
  <si>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</si>
  <si>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</si>
  <si>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</si>
  <si>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</si>
  <si>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</si>
  <si>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</si>
  <si>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</si>
  <si>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</si>
  <si>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</si>
  <si>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</si>
  <si>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</si>
  <si>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</si>
  <si>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</si>
  <si>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</si>
  <si>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</si>
  <si>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</si>
  <si>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</si>
  <si>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</si>
  <si>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</si>
  <si>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</si>
  <si>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</si>
  <si>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</si>
  <si>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</si>
  <si>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</si>
  <si>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</si>
  <si>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</si>
  <si>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</si>
  <si>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</si>
  <si>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</si>
  <si>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</si>
  <si>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</si>
  <si>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</si>
  <si>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</si>
  <si>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</si>
  <si>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</si>
  <si>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</si>
  <si>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</si>
  <si>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</si>
  <si>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</si>
  <si>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</si>
  <si>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</si>
  <si>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</si>
  <si>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</si>
  <si>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</si>
  <si>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</si>
  <si>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</si>
  <si>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</si>
  <si>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</si>
  <si>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</si>
  <si>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</si>
  <si>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</si>
  <si>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</si>
  <si>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</si>
  <si>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</si>
  <si>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</si>
  <si>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</si>
  <si>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</si>
  <si>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</si>
  <si>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</si>
  <si>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</si>
  <si>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</si>
  <si>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</si>
  <si>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</si>
  <si>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</si>
  <si>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</si>
  <si>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</si>
  <si>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</si>
  <si>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</si>
  <si>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</si>
  <si>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</si>
  <si>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</si>
  <si>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</si>
  <si>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</si>
  <si>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</si>
  <si>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</si>
  <si>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</si>
  <si>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</si>
  <si>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</si>
  <si>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</si>
  <si>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</si>
  <si>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</si>
  <si>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</si>
  <si>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</si>
  <si>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</si>
  <si>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</si>
  <si>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</si>
  <si>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</si>
  <si>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</si>
  <si>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</si>
  <si>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</si>
  <si>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</si>
  <si>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</si>
  <si>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</si>
  <si>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</si>
  <si>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</si>
  <si>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</si>
  <si>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</si>
  <si>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</si>
  <si>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</si>
  <si>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</si>
  <si>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</si>
  <si>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</si>
  <si>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</si>
  <si>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</si>
  <si>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</si>
  <si>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</si>
  <si>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</si>
  <si>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</si>
  <si>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</si>
  <si>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</si>
  <si>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</si>
  <si>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</si>
  <si>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</si>
  <si>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</si>
  <si>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</si>
  <si>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</si>
  <si>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</si>
  <si>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</si>
  <si>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</si>
  <si>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</si>
  <si>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</si>
  <si>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</si>
  <si>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</si>
  <si>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</si>
  <si>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</si>
  <si>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</si>
  <si>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</si>
  <si>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</si>
  <si>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</si>
  <si>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</si>
  <si>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</si>
  <si>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</si>
  <si>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</si>
  <si>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</si>
  <si>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</si>
  <si>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</si>
  <si>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</si>
  <si>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</si>
  <si>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</si>
  <si>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</si>
  <si>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</si>
  <si>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</si>
  <si>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</si>
  <si>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</si>
  <si>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</si>
  <si>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</si>
  <si>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</si>
  <si>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</si>
  <si>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</si>
  <si>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</si>
  <si>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</si>
  <si>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</si>
  <si>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</si>
  <si>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</si>
  <si>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</si>
  <si>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</si>
  <si>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</si>
  <si>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</si>
  <si>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</si>
  <si>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</si>
  <si>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</si>
  <si>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</si>
  <si>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</si>
  <si>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</si>
  <si>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</si>
  <si>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</si>
  <si>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</si>
  <si>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</si>
  <si>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</si>
  <si>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</si>
  <si>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</si>
  <si>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</si>
  <si>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</si>
  <si>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</si>
  <si>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</si>
  <si>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</si>
  <si>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</si>
  <si>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</si>
  <si>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</si>
  <si>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</si>
  <si>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</si>
  <si>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</si>
  <si>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</si>
  <si>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</si>
  <si>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</si>
  <si>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</si>
  <si>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</si>
  <si>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</si>
  <si>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</si>
  <si>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</si>
  <si>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</si>
  <si>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</si>
  <si>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</si>
  <si>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</si>
  <si>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</si>
  <si>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</si>
  <si>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</si>
  <si>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</si>
  <si>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</si>
  <si>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</si>
  <si>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</si>
  <si>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</si>
  <si>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</si>
  <si>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</si>
  <si>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</si>
  <si>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</si>
  <si>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</si>
  <si>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</si>
  <si>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</si>
  <si>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</si>
  <si>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</si>
  <si>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</si>
  <si>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</si>
  <si>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</si>
  <si>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</si>
  <si>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</si>
  <si>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</si>
  <si>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</si>
  <si>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</si>
  <si>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</si>
  <si>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</si>
  <si>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</si>
  <si>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</si>
  <si>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</si>
  <si>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</si>
  <si>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</si>
  <si>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</si>
  <si>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</si>
  <si>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</si>
  <si>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</si>
  <si>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</si>
  <si>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</si>
  <si>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</si>
  <si>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</si>
  <si>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</si>
  <si>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</si>
  <si>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</si>
  <si>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</si>
  <si>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</si>
  <si>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</si>
  <si>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</si>
  <si>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</si>
  <si>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</si>
  <si>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</si>
  <si>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</si>
  <si>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</si>
  <si>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</si>
  <si>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</si>
  <si>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</si>
  <si>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</si>
  <si>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</si>
  <si>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</si>
  <si>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</si>
  <si>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</si>
  <si>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</si>
  <si>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</si>
  <si>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</si>
  <si>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</si>
  <si>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</si>
  <si>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</si>
  <si>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</si>
  <si>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</si>
  <si>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</si>
  <si>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</si>
  <si>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</si>
  <si>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</si>
  <si>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</si>
  <si>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</si>
  <si>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</si>
  <si>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</si>
  <si>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</si>
  <si>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</si>
  <si>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</si>
  <si>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</si>
  <si>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</si>
  <si>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</si>
  <si>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</si>
  <si>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</si>
  <si>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</si>
  <si>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</si>
  <si>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</si>
  <si>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</si>
  <si>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</si>
  <si>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</si>
  <si>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</si>
  <si>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</si>
  <si>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</si>
  <si>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</si>
  <si>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</si>
  <si>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</si>
  <si>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</si>
  <si>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</si>
  <si>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</si>
  <si>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</si>
  <si>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</si>
  <si>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</si>
  <si>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</si>
  <si>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</si>
  <si>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</si>
  <si>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</si>
  <si>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</si>
  <si>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</si>
  <si>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</si>
  <si>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</si>
  <si>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</si>
  <si>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</si>
  <si>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</si>
  <si>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</si>
  <si>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</si>
  <si>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</si>
  <si>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</si>
  <si>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</si>
  <si>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</si>
  <si>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</si>
  <si>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</si>
  <si>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</si>
  <si>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</si>
  <si>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</si>
  <si>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</si>
  <si>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</si>
  <si>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</si>
  <si>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</si>
  <si>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</si>
  <si>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</si>
  <si>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</si>
  <si>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</si>
  <si>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</si>
  <si>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</si>
  <si>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</si>
  <si>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</si>
  <si>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</si>
  <si>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</si>
  <si>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</si>
  <si>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</si>
  <si>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</si>
  <si>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</si>
  <si>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</si>
  <si>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</si>
  <si>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</si>
  <si>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</si>
  <si>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</si>
  <si>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</si>
  <si>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</si>
  <si>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</si>
  <si>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</si>
  <si>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</si>
  <si>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</si>
  <si>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</si>
  <si>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</si>
  <si>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</si>
  <si>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</si>
  <si>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</si>
  <si>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</si>
  <si>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</si>
  <si>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</si>
  <si>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</si>
  <si>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</si>
  <si>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</si>
  <si>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</si>
  <si>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</si>
  <si>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</si>
  <si>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</si>
  <si>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</si>
  <si>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</si>
  <si>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</si>
  <si>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</si>
  <si>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</si>
  <si>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</si>
  <si>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</si>
  <si>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</si>
  <si>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</si>
  <si>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</si>
  <si>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</si>
  <si>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</si>
  <si>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</si>
  <si>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</si>
  <si>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</si>
  <si>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</si>
  <si>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</si>
  <si>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</si>
  <si>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</si>
  <si>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</si>
  <si>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</si>
  <si>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</si>
  <si>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</si>
  <si>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</si>
  <si>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</si>
  <si>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</si>
  <si>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</si>
  <si>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</si>
  <si>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</si>
  <si>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</si>
  <si>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</si>
  <si>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</si>
  <si>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</si>
  <si>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</si>
  <si>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</si>
  <si>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</si>
  <si>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</si>
  <si>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</si>
  <si>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</si>
  <si>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</si>
  <si>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</si>
  <si>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</si>
  <si>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</si>
  <si>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</si>
  <si>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</si>
  <si>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</si>
  <si>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</si>
  <si>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</si>
  <si>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</si>
  <si>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</si>
  <si>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</si>
  <si>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</si>
  <si>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</si>
  <si>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</si>
  <si>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</si>
  <si>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</si>
  <si>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</si>
  <si>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</si>
  <si>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</si>
  <si>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</si>
  <si>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</si>
  <si>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</si>
  <si>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</si>
  <si>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</si>
  <si>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</si>
  <si>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</si>
  <si>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</si>
  <si>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</si>
  <si>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</si>
  <si>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</si>
  <si>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</si>
  <si>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</si>
  <si>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</si>
  <si>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</si>
  <si>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</si>
  <si>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</si>
  <si>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</si>
  <si>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</si>
  <si>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</si>
  <si>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</si>
  <si>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</si>
  <si>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</si>
  <si>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</si>
  <si>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</si>
  <si>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</si>
  <si>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</si>
  <si>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</si>
  <si>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</si>
  <si>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</si>
  <si>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</si>
  <si>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</si>
  <si>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</si>
  <si>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</si>
  <si>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</si>
  <si>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</si>
  <si>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</si>
  <si>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</si>
  <si>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</si>
  <si>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</si>
  <si>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</si>
  <si>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</si>
  <si>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</si>
  <si>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</si>
  <si>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</si>
  <si>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</si>
  <si>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</si>
  <si>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</si>
  <si>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</si>
  <si>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</si>
  <si>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</si>
  <si>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</si>
  <si>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</si>
  <si>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</si>
  <si>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</si>
  <si>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</si>
  <si>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</si>
  <si>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</si>
  <si>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</si>
  <si>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</si>
  <si>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</si>
  <si>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</si>
  <si>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</si>
  <si>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</si>
  <si>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</si>
  <si>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</si>
  <si>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</si>
  <si>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</si>
  <si>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</si>
  <si>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</si>
  <si>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</si>
  <si>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</si>
  <si>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</si>
  <si>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</si>
  <si>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</si>
  <si>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</si>
  <si>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</si>
  <si>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</si>
  <si>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</si>
  <si>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</si>
  <si>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</si>
  <si>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</si>
  <si>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</si>
  <si>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</si>
  <si>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</si>
  <si>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</si>
  <si>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</si>
  <si>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</si>
  <si>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</si>
  <si>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</si>
  <si>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</si>
  <si>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</si>
  <si>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</si>
  <si>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</si>
  <si>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</si>
  <si>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</si>
  <si>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</si>
  <si>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</si>
  <si>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</si>
  <si>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</si>
  <si>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</si>
  <si>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</si>
  <si>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</si>
  <si>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</si>
  <si>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</si>
  <si>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</si>
  <si>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</si>
  <si>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</si>
  <si>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</si>
  <si>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</si>
  <si>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</si>
  <si>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</si>
  <si>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</si>
  <si>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</si>
  <si>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</si>
  <si>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</si>
  <si>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</si>
  <si>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</si>
  <si>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</si>
  <si>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</si>
  <si>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</si>
  <si>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</si>
  <si>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</si>
  <si>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</si>
  <si>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</si>
  <si>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</si>
  <si>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</si>
  <si>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</si>
  <si>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</si>
  <si>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</si>
  <si>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</si>
  <si>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</si>
  <si>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</si>
  <si>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</si>
  <si>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</si>
  <si>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</si>
  <si>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</si>
  <si>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</si>
  <si>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</si>
  <si>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</si>
  <si>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</si>
  <si>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</si>
  <si>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</si>
  <si>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</si>
  <si>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</si>
  <si>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</si>
  <si>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</si>
  <si>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</si>
  <si>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</si>
  <si>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</si>
  <si>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</si>
  <si>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</si>
  <si>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</si>
  <si>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</si>
  <si>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</si>
  <si>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</si>
  <si>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</si>
  <si>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</si>
  <si>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</si>
  <si>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</si>
  <si>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</si>
  <si>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</si>
  <si>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</si>
  <si>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</si>
  <si>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</si>
  <si>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</si>
  <si>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</si>
  <si>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</si>
  <si>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</si>
  <si>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</si>
  <si>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</si>
  <si>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</si>
  <si>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</si>
  <si>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</si>
  <si>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</si>
  <si>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</si>
  <si>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</si>
  <si>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</si>
  <si>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</si>
  <si>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</si>
  <si>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</si>
  <si>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</si>
  <si>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</si>
  <si>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</si>
  <si>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</si>
  <si>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</si>
  <si>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</si>
  <si>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</si>
  <si>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</si>
  <si>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</si>
  <si>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</si>
  <si>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</si>
  <si>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</si>
  <si>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</si>
  <si>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</si>
  <si>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</si>
  <si>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</si>
  <si>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</si>
  <si>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</si>
  <si>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</si>
  <si>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</si>
  <si>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</si>
  <si>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</si>
  <si>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</si>
  <si>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</si>
  <si>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</si>
  <si>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</si>
  <si>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</si>
  <si>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</si>
  <si>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</si>
  <si>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</si>
  <si>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</si>
  <si>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</si>
  <si>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</si>
  <si>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</si>
  <si>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</si>
  <si>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</si>
  <si>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</si>
  <si>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</si>
  <si>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</si>
  <si>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</si>
  <si>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</si>
  <si>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</si>
  <si>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</si>
  <si>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</si>
  <si>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</si>
  <si>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</si>
  <si>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</si>
  <si>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</si>
  <si>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</si>
  <si>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</si>
  <si>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</si>
  <si>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</si>
  <si>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</si>
  <si>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</si>
  <si>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</si>
  <si>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</si>
  <si>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</si>
  <si>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</si>
  <si>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</si>
  <si>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</si>
  <si>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</si>
  <si>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</si>
  <si>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</si>
  <si>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</si>
  <si>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</si>
  <si>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</si>
  <si>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</si>
  <si>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</si>
  <si>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</si>
  <si>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</si>
  <si>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</si>
  <si>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</si>
  <si>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</si>
  <si>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</si>
  <si>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</si>
  <si>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</si>
  <si>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</si>
  <si>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</si>
  <si>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</si>
  <si>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</si>
  <si>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</si>
  <si>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</si>
  <si>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</si>
  <si>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</si>
  <si>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</si>
  <si>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</si>
  <si>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</si>
  <si>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</si>
  <si>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</si>
  <si>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</si>
  <si>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</si>
  <si>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</si>
  <si>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</si>
  <si>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</si>
  <si>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</si>
  <si>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</si>
  <si>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</si>
  <si>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</si>
  <si>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</si>
  <si>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</si>
  <si>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</si>
  <si>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</si>
  <si>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</si>
  <si>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</si>
  <si>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</si>
  <si>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</si>
  <si>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</si>
  <si>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</si>
  <si>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</si>
  <si>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</si>
  <si>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</si>
  <si>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</si>
  <si>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</si>
  <si>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</si>
  <si>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</si>
  <si>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</si>
  <si>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</si>
  <si>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</si>
  <si>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</si>
  <si>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</si>
  <si>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</si>
  <si>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</si>
  <si>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</si>
  <si>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</si>
  <si>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</si>
  <si>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</si>
  <si>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</si>
  <si>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</si>
  <si>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</si>
  <si>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</si>
  <si>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</si>
  <si>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</si>
  <si>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</si>
  <si>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</si>
  <si>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</si>
  <si>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</si>
  <si>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</si>
  <si>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</si>
  <si>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</si>
  <si>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</si>
  <si>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</si>
  <si>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</si>
  <si>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</si>
  <si>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</si>
  <si>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</si>
  <si>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</si>
  <si>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</si>
  <si>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</si>
  <si>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</si>
  <si>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</si>
  <si>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</si>
  <si>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</si>
  <si>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</si>
  <si>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</si>
  <si>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</si>
  <si>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</si>
  <si>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</si>
  <si>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</si>
  <si>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</si>
  <si>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</si>
  <si>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</si>
  <si>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</si>
  <si>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</si>
  <si>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</si>
  <si>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</si>
  <si>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</si>
  <si>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</si>
  <si>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</si>
  <si>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</si>
  <si>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</si>
  <si>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</si>
  <si>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</si>
  <si>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</si>
  <si>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</si>
  <si>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</si>
  <si>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</si>
  <si>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</si>
  <si>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</si>
  <si>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</si>
  <si>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</si>
  <si>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</si>
  <si>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</si>
  <si>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</si>
  <si>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</si>
  <si>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</si>
  <si>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</si>
  <si>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</si>
  <si>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</si>
  <si>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</si>
  <si>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</si>
  <si>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</si>
  <si>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</si>
  <si>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</si>
  <si>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</si>
  <si>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</si>
  <si>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</si>
  <si>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</si>
  <si>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</si>
  <si>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</si>
  <si>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</si>
  <si>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</si>
  <si>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</si>
  <si>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</si>
  <si>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</si>
  <si>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</si>
  <si>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</si>
  <si>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</si>
  <si>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</si>
  <si>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</si>
  <si>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</si>
  <si>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</si>
  <si>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</si>
  <si>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</si>
  <si>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</si>
  <si>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</si>
  <si>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</si>
  <si>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</si>
  <si>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</si>
  <si>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</si>
  <si>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</si>
  <si>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</si>
  <si>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</si>
  <si>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</si>
  <si>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</si>
  <si>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</si>
  <si>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</si>
  <si>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</si>
  <si>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</si>
  <si>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</si>
  <si>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</si>
  <si>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</si>
  <si>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</si>
  <si>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</si>
  <si>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</si>
  <si>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</si>
  <si>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</si>
  <si>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</si>
  <si>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</si>
  <si>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</si>
  <si>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</si>
  <si>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</si>
  <si>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</si>
  <si>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</si>
  <si>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</si>
  <si>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</si>
  <si>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</si>
  <si>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</si>
  <si>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</si>
  <si>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</si>
  <si>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</si>
  <si>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</si>
  <si>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</si>
  <si>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</si>
  <si>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</si>
  <si>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</si>
  <si>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</si>
  <si>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</si>
  <si>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</si>
  <si>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</si>
  <si>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</si>
  <si>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</si>
  <si>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</si>
  <si>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</si>
  <si>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</si>
  <si>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</si>
  <si>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</si>
  <si>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</si>
  <si>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</si>
  <si>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</si>
  <si>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</si>
  <si>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</si>
  <si>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</si>
  <si>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</si>
  <si>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</si>
  <si>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</si>
  <si>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</si>
  <si>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</si>
  <si>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</si>
  <si>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</si>
  <si>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</si>
  <si>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</si>
  <si>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</si>
  <si>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</si>
  <si>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</si>
  <si>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</si>
  <si>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</si>
  <si>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</si>
  <si>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</si>
  <si>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</si>
  <si>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</si>
  <si>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</si>
  <si>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</si>
  <si>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</si>
  <si>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</si>
  <si>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</si>
  <si>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</si>
  <si>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</si>
  <si>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</si>
  <si>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</si>
  <si>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</si>
  <si>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</si>
  <si>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</si>
  <si>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</si>
  <si>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</si>
  <si>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</si>
  <si>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</si>
  <si>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</si>
  <si>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</si>
  <si>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</si>
  <si>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</si>
  <si>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</si>
  <si>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</si>
  <si>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</si>
  <si>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</si>
  <si>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</si>
  <si>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</si>
  <si>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</si>
  <si>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</si>
  <si>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</si>
  <si>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</si>
  <si>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</si>
  <si>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</si>
  <si>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</si>
  <si>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</si>
  <si>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</si>
  <si>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</si>
  <si>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</si>
  <si>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</si>
  <si>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</si>
  <si>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</si>
  <si>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</si>
  <si>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</si>
  <si>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</si>
  <si>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</si>
  <si>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</si>
  <si>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</si>
  <si>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</si>
  <si>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</si>
  <si>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</si>
  <si>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</si>
  <si>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</si>
  <si>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</si>
  <si>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</si>
  <si>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</si>
  <si>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</si>
  <si>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</si>
  <si>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</si>
  <si>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</si>
  <si>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</si>
  <si>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</si>
  <si>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</si>
  <si>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</si>
  <si>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</si>
  <si>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</si>
  <si>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</si>
  <si>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</si>
  <si>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</si>
  <si>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</si>
  <si>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</si>
  <si>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</si>
  <si>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</si>
  <si>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</si>
  <si>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</si>
  <si>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</si>
  <si>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</si>
  <si>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</si>
  <si>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</si>
  <si>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</si>
  <si>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</si>
  <si>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</si>
  <si>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</si>
  <si>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</si>
  <si>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</si>
  <si>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</si>
  <si>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</si>
  <si>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</si>
  <si>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</si>
  <si>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</si>
  <si>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</si>
  <si>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</si>
  <si>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</si>
  <si>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</si>
  <si>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</si>
  <si>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</si>
  <si>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</si>
  <si>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</si>
  <si>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</si>
  <si>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</si>
  <si>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</si>
  <si>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</si>
  <si>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</si>
  <si>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</si>
  <si>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</si>
  <si>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</si>
  <si>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</si>
  <si>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</si>
  <si>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</si>
  <si>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</si>
  <si>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</si>
  <si>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</si>
  <si>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</si>
  <si>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</si>
  <si>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</si>
  <si>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</si>
  <si>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</si>
  <si>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</si>
  <si>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</si>
  <si>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</si>
  <si>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</si>
  <si>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</si>
  <si>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</si>
  <si>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</si>
  <si>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</si>
  <si>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</si>
  <si>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</si>
  <si>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</si>
  <si>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</si>
  <si>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</si>
  <si>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</si>
  <si>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</si>
  <si>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</si>
  <si>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</si>
  <si>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</si>
  <si>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</si>
  <si>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</si>
  <si>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</si>
  <si>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</si>
  <si>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</si>
  <si>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</si>
  <si>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</si>
  <si>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</si>
  <si>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</si>
  <si>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</si>
  <si>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</si>
  <si>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</si>
  <si>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</si>
  <si>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</si>
  <si>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</si>
  <si>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</si>
  <si>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</si>
  <si>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</si>
  <si>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</si>
  <si>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</si>
  <si>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</si>
  <si>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</si>
  <si>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</si>
  <si>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</si>
  <si>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</si>
  <si>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</si>
  <si>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</si>
  <si>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</si>
  <si>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</si>
  <si>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</si>
  <si>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</si>
  <si>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</si>
  <si>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</si>
  <si>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</si>
  <si>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</si>
  <si>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</si>
  <si>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</si>
  <si>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</si>
  <si>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</si>
  <si>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</si>
  <si>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</si>
  <si>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</si>
  <si>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</si>
  <si>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</si>
  <si>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</si>
  <si>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</si>
  <si>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</si>
  <si>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</si>
  <si>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</si>
  <si>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</si>
  <si>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</si>
  <si>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</si>
  <si>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</si>
  <si>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</si>
  <si>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</si>
  <si>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</si>
  <si>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</si>
  <si>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</si>
  <si>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</si>
  <si>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</si>
  <si>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</si>
  <si>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</si>
  <si>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</si>
  <si>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</si>
  <si>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</si>
  <si>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</si>
  <si>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</si>
  <si>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</si>
  <si>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</si>
  <si>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</si>
  <si>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</si>
  <si>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</si>
  <si>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</si>
  <si>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</si>
  <si>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</si>
  <si>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</si>
  <si>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</si>
  <si>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</si>
  <si>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</si>
  <si>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</si>
  <si>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</si>
  <si>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</si>
  <si>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</si>
  <si>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</si>
  <si>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</si>
  <si>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</si>
  <si>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</si>
  <si>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</si>
  <si>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</si>
  <si>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</si>
  <si>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</si>
  <si>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</si>
  <si>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</si>
  <si>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</si>
  <si>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</si>
  <si>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</si>
  <si>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</si>
  <si>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</si>
  <si>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</si>
  <si>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</si>
  <si>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</si>
  <si>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</si>
  <si>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</si>
  <si>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</si>
  <si>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</si>
  <si>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</si>
  <si>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</si>
  <si>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</si>
  <si>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</si>
  <si>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</si>
  <si>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</si>
  <si>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</si>
  <si>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</si>
  <si>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</si>
  <si>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</si>
  <si>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</si>
  <si>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</si>
  <si>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</si>
  <si>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</si>
  <si>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</si>
  <si>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</si>
  <si>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</si>
  <si>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</si>
  <si>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</si>
  <si>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</si>
  <si>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</si>
  <si>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</si>
  <si>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</si>
  <si>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</si>
  <si>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</si>
  <si>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</si>
  <si>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</si>
  <si>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</si>
  <si>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</si>
  <si>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</si>
  <si>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</si>
  <si>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</si>
  <si>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</si>
  <si>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</si>
  <si>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</si>
  <si>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</si>
  <si>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</si>
  <si>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</si>
  <si>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</si>
  <si>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</si>
  <si>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</si>
  <si>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</si>
  <si>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</si>
  <si>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</si>
  <si>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</si>
  <si>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</si>
  <si>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</si>
  <si>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</si>
  <si>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</si>
  <si>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</si>
  <si>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</si>
  <si>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</si>
  <si>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</si>
  <si>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</si>
  <si>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</si>
  <si>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</si>
  <si>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</si>
  <si>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</si>
  <si>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</si>
  <si>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</si>
  <si>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</si>
  <si>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</si>
  <si>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</si>
  <si>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</si>
  <si>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</si>
  <si>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</si>
  <si>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</si>
  <si>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</si>
  <si>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</si>
  <si>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</si>
  <si>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</si>
  <si>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</si>
  <si>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</si>
  <si>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</si>
  <si>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</si>
  <si>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</si>
  <si>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</si>
  <si>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</si>
  <si>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</si>
  <si>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</si>
  <si>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</si>
  <si>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</si>
  <si>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</si>
  <si>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</si>
  <si>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</si>
  <si>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</si>
  <si>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</si>
  <si>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</si>
  <si>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</si>
  <si>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</si>
  <si>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</si>
  <si>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</si>
  <si>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</si>
  <si>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</si>
  <si>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</si>
  <si>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</si>
  <si>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</si>
  <si>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</si>
  <si>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</si>
  <si>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</si>
  <si>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</si>
  <si>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</si>
  <si>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</si>
  <si>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</si>
  <si>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</si>
  <si>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</si>
  <si>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</si>
  <si>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</si>
  <si>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</si>
  <si>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</si>
  <si>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</si>
  <si>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</si>
  <si>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</si>
  <si>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</si>
  <si>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</si>
  <si>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</si>
  <si>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</si>
  <si>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</si>
  <si>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</si>
  <si>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</si>
  <si>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</si>
  <si>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</si>
  <si>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</si>
  <si>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</si>
  <si>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</si>
  <si>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</si>
  <si>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</si>
  <si>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</si>
  <si>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</si>
  <si>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</si>
  <si>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</si>
  <si>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</si>
  <si>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</si>
  <si>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</si>
  <si>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</si>
  <si>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</si>
  <si>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</si>
  <si>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</si>
  <si>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</si>
  <si>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</si>
  <si>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</si>
  <si>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</si>
  <si>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</si>
  <si>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</si>
  <si>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</si>
  <si>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</si>
  <si>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</si>
  <si>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</si>
  <si>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</si>
  <si>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</si>
  <si>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</si>
  <si>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</si>
  <si>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</si>
  <si>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</si>
  <si>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</si>
  <si>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</si>
  <si>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</si>
  <si>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</si>
  <si>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</si>
  <si>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</si>
  <si>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</si>
  <si>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</si>
  <si>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</si>
  <si>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</si>
  <si>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</si>
  <si>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</si>
  <si>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</si>
  <si>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</si>
  <si>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</si>
  <si>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</si>
  <si>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</si>
  <si>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</si>
  <si>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</si>
  <si>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</si>
  <si>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</si>
  <si>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</si>
  <si>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</si>
  <si>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</si>
  <si>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</si>
  <si>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</si>
  <si>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</si>
  <si>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</si>
  <si>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</si>
  <si>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</si>
  <si>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</si>
  <si>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</si>
  <si>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</si>
  <si>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</si>
  <si>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</si>
  <si>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</si>
  <si>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</si>
  <si>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</si>
  <si>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</si>
  <si>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</si>
  <si>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</si>
  <si>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</si>
  <si>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</si>
  <si>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</si>
  <si>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</si>
  <si>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</si>
  <si>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</si>
  <si>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</si>
  <si>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</si>
  <si>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</si>
  <si>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</si>
  <si>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</si>
  <si>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</si>
  <si>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</si>
  <si>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</si>
  <si>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</si>
  <si>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</si>
  <si>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</si>
  <si>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</si>
  <si>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</si>
  <si>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</si>
  <si>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</si>
  <si>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</si>
  <si>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</si>
  <si>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</si>
  <si>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</si>
  <si>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</si>
  <si>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</si>
  <si>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</si>
  <si>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</si>
  <si>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</si>
  <si>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</si>
  <si>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</si>
  <si>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</si>
  <si>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</si>
  <si>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</si>
  <si>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</si>
  <si>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</si>
  <si>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</si>
  <si>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</si>
  <si>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</si>
  <si>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</si>
  <si>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</si>
  <si>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</si>
  <si>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</si>
  <si>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</si>
  <si>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</si>
  <si>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</si>
  <si>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</si>
  <si>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</si>
  <si>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</si>
  <si>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</si>
  <si>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</si>
  <si>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</si>
  <si>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</si>
  <si>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</si>
  <si>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</si>
  <si>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</si>
  <si>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</si>
  <si>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</si>
  <si>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</si>
  <si>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</si>
  <si>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</si>
  <si>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</si>
  <si>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</si>
  <si>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</si>
  <si>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</si>
  <si>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</si>
  <si>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</si>
  <si>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</si>
  <si>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</si>
  <si>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</si>
  <si>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</si>
  <si>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</si>
  <si>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</si>
  <si>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</si>
  <si>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</si>
  <si>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</si>
  <si>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</si>
  <si>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</si>
  <si>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</si>
  <si>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</si>
  <si>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</si>
  <si>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</si>
  <si>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</si>
  <si>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</si>
  <si>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</si>
  <si>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</si>
  <si>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</si>
  <si>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</si>
  <si>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</si>
  <si>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</si>
  <si>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</si>
  <si>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</si>
  <si>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</si>
  <si>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</si>
  <si>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</si>
  <si>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</si>
  <si>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</si>
  <si>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</si>
  <si>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</si>
  <si>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</si>
  <si>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</si>
  <si>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</si>
  <si>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</si>
  <si>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</si>
  <si>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</si>
  <si>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</si>
  <si>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</si>
  <si>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</si>
  <si>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</si>
  <si>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</si>
  <si>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</si>
  <si>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</si>
  <si>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</si>
  <si>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</si>
  <si>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</si>
  <si>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</si>
  <si>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</si>
  <si>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</si>
  <si>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</si>
  <si>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</si>
  <si>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</si>
  <si>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</si>
  <si>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</si>
  <si>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</si>
  <si>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</si>
  <si>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</si>
  <si>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</si>
  <si>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</si>
  <si>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</si>
  <si>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</si>
  <si>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</si>
  <si>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</si>
  <si>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</si>
  <si>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</si>
  <si>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</si>
  <si>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</si>
  <si>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</si>
  <si>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</si>
  <si>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</si>
  <si>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</si>
  <si>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</si>
  <si>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</si>
  <si>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</si>
  <si>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</si>
  <si>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</si>
  <si>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</si>
  <si>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</si>
  <si>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</si>
  <si>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</si>
  <si>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</si>
  <si>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</si>
  <si>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</si>
  <si>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</si>
  <si>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</si>
  <si>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</si>
  <si>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</si>
  <si>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</si>
  <si>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</si>
  <si>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</si>
  <si>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</si>
  <si>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</si>
  <si>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</si>
  <si>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</si>
  <si>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</si>
  <si>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</si>
  <si>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</si>
  <si>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</si>
  <si>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</si>
  <si>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</si>
  <si>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</si>
  <si>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</si>
  <si>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</si>
  <si>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</si>
  <si>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</si>
  <si>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</si>
  <si>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</si>
  <si>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</si>
  <si>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</si>
  <si>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</si>
  <si>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</si>
  <si>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</si>
  <si>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</si>
  <si>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</si>
  <si>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</si>
  <si>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</si>
  <si>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</si>
  <si>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</si>
  <si>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</si>
  <si>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</si>
  <si>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</si>
  <si>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</si>
  <si>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</si>
  <si>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</si>
  <si>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</si>
  <si>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</si>
  <si>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</si>
  <si>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</si>
  <si>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</si>
  <si>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</si>
  <si>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</si>
  <si>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</si>
  <si>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</si>
  <si>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</si>
  <si>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</si>
  <si>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</si>
  <si>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</si>
  <si>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</si>
  <si>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</si>
  <si>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</si>
  <si>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</si>
  <si>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</si>
  <si>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</si>
  <si>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</si>
  <si>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</si>
  <si>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</si>
  <si>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</si>
  <si>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</si>
  <si>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</si>
  <si>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</si>
  <si>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</si>
  <si>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</si>
  <si>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</si>
  <si>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</si>
  <si>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</si>
  <si>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</si>
  <si>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</si>
  <si>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</si>
  <si>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</si>
  <si>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</si>
  <si>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</si>
  <si>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</si>
  <si>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</si>
  <si>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</si>
  <si>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</si>
  <si>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</si>
  <si>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</si>
  <si>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</si>
  <si>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</si>
  <si>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</si>
  <si>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</si>
  <si>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</si>
  <si>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</si>
  <si>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</si>
  <si>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</si>
  <si>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</si>
  <si>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</si>
  <si>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</si>
  <si>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</si>
  <si>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</si>
  <si>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</si>
  <si>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</si>
  <si>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</si>
  <si>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</si>
  <si>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</si>
  <si>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</si>
  <si>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</si>
  <si>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</si>
  <si>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</si>
  <si>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</si>
  <si>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</si>
  <si>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</si>
  <si>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</si>
  <si>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</si>
  <si>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</si>
  <si>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</si>
  <si>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</si>
  <si>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</si>
  <si>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</si>
  <si>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</si>
  <si>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</si>
  <si>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</si>
  <si>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</si>
  <si>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</si>
  <si>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</si>
  <si>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</si>
  <si>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</si>
  <si>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</si>
  <si>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</si>
  <si>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</si>
  <si>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</si>
  <si>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</si>
  <si>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</si>
  <si>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</si>
  <si>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</si>
  <si>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</si>
  <si>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</si>
  <si>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</si>
  <si>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</si>
  <si>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</si>
  <si>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</si>
  <si>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</si>
  <si>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</si>
  <si>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</si>
  <si>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</si>
  <si>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</si>
  <si>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</si>
  <si>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</si>
  <si>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</si>
  <si>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</si>
  <si>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</si>
  <si>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</si>
  <si>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</si>
  <si>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</si>
  <si>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</si>
  <si>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</si>
  <si>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</si>
  <si>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</si>
  <si>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</si>
  <si>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</si>
  <si>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</si>
  <si>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</si>
  <si>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</si>
  <si>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</si>
  <si>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</si>
  <si>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</si>
  <si>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</si>
  <si>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</si>
  <si>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</si>
  <si>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</si>
  <si>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</si>
  <si>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</si>
  <si>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</si>
  <si>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</si>
  <si>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</si>
  <si>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</si>
  <si>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</si>
  <si>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</si>
  <si>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</si>
  <si>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</si>
  <si>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</si>
  <si>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</si>
  <si>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</si>
  <si>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</si>
  <si>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</si>
  <si>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</si>
  <si>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</si>
  <si>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</si>
  <si>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</si>
  <si>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</si>
  <si>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</si>
  <si>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</si>
  <si>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</si>
  <si>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</si>
  <si>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</si>
  <si>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</si>
  <si>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</si>
  <si>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</si>
  <si>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</si>
  <si>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</si>
  <si>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</si>
  <si>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</si>
  <si>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</si>
  <si>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</si>
  <si>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</si>
  <si>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</si>
  <si>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</si>
  <si>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</si>
  <si>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</si>
  <si>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</si>
  <si>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</si>
  <si>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</si>
  <si>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</si>
  <si>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</si>
  <si>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</si>
  <si>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</si>
  <si>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</si>
  <si>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</si>
  <si>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</si>
  <si>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</si>
  <si>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</si>
  <si>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</si>
  <si>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</si>
  <si>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</si>
  <si>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</si>
  <si>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</si>
  <si>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</si>
  <si>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</si>
  <si>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</si>
  <si>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</si>
  <si>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</si>
  <si>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</si>
  <si>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</si>
  <si>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</si>
  <si>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</si>
  <si>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</si>
  <si>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</si>
  <si>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</si>
  <si>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</si>
  <si>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</si>
  <si>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</si>
  <si>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</si>
  <si>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</si>
  <si>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</si>
  <si>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</si>
  <si>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</si>
  <si>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</si>
  <si>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</si>
  <si>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</si>
  <si>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</si>
  <si>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</si>
  <si>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</si>
  <si>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</si>
  <si>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</si>
  <si>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</si>
  <si>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</si>
  <si>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</si>
  <si>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</si>
  <si>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</si>
  <si>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</si>
  <si>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</si>
  <si>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</si>
  <si>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</si>
  <si>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</si>
  <si>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</si>
  <si>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</si>
  <si>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</si>
  <si>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</si>
  <si>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</si>
  <si>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</si>
  <si>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</si>
  <si>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</si>
  <si>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</si>
  <si>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</si>
  <si>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</si>
  <si>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</si>
  <si>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</si>
  <si>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</si>
  <si>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</si>
  <si>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</si>
  <si>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</si>
  <si>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</si>
  <si>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</si>
  <si>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</si>
  <si>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</si>
  <si>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</si>
  <si>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</si>
  <si>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</si>
  <si>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</si>
  <si>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</si>
  <si>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</si>
  <si>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</si>
  <si>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</si>
  <si>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</si>
  <si>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</si>
  <si>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</si>
  <si>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</si>
  <si>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</si>
  <si>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</si>
  <si>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</si>
  <si>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</si>
  <si>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</si>
  <si>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</si>
  <si>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</si>
  <si>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</si>
  <si>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</si>
  <si>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</si>
  <si>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</si>
  <si>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</si>
  <si>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</si>
  <si>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</si>
  <si>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</si>
  <si>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</si>
  <si>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</si>
  <si>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</si>
  <si>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</si>
  <si>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</si>
  <si>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</si>
  <si>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</si>
  <si>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</si>
  <si>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</si>
  <si>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</si>
  <si>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</si>
  <si>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</si>
  <si>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</si>
  <si>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</si>
  <si>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</si>
  <si>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</si>
  <si>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</si>
  <si>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</si>
  <si>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</si>
  <si>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</si>
  <si>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</si>
  <si>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</si>
  <si>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</si>
  <si>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</si>
  <si>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</si>
  <si>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</si>
  <si>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</si>
  <si>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</si>
  <si>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</si>
  <si>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</si>
  <si>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</si>
  <si>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</si>
  <si>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</si>
  <si>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</si>
  <si>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</si>
  <si>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</si>
  <si>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</si>
  <si>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</si>
  <si>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</si>
  <si>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</si>
  <si>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</si>
  <si>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</si>
  <si>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</si>
  <si>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</si>
  <si>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</si>
  <si>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</si>
  <si>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</si>
  <si>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</si>
  <si>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</si>
  <si>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</si>
  <si>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</si>
  <si>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</si>
  <si>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</si>
  <si>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</si>
  <si>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</si>
  <si>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</si>
  <si>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</si>
  <si>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</si>
  <si>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</si>
  <si>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</si>
  <si>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</si>
  <si>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</si>
  <si>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</si>
  <si>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</si>
  <si>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</si>
  <si>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</si>
  <si>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</si>
  <si>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</si>
  <si>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</si>
  <si>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</si>
  <si>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</si>
  <si>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</si>
  <si>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</si>
  <si>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</si>
  <si>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</si>
  <si>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</si>
  <si>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</si>
  <si>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</si>
  <si>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</si>
  <si>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</si>
  <si>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</si>
  <si>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</si>
  <si>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</si>
  <si>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</si>
  <si>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</si>
  <si>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</si>
  <si>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</si>
  <si>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</si>
  <si>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</si>
  <si>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</si>
  <si>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</si>
  <si>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</si>
  <si>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</si>
  <si>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</si>
  <si>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</si>
  <si>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</si>
  <si>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</si>
  <si>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</si>
  <si>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</si>
  <si>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</si>
  <si>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</si>
  <si>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</si>
  <si>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</si>
  <si>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</si>
  <si>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</si>
  <si>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</si>
  <si>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</si>
  <si>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</si>
  <si>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</si>
  <si>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</si>
  <si>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</si>
  <si>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</si>
  <si>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</si>
  <si>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</si>
  <si>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</si>
  <si>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</si>
  <si>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</si>
  <si>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</si>
  <si>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</si>
  <si>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</si>
  <si>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</si>
  <si>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</si>
  <si>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</si>
  <si>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</si>
  <si>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</si>
  <si>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</si>
  <si>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</si>
  <si>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</si>
  <si>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</si>
  <si>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</si>
  <si>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</si>
  <si>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</si>
  <si>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</si>
  <si>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</si>
  <si>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</si>
  <si>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</si>
  <si>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</si>
  <si>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</si>
  <si>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</si>
  <si>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</si>
  <si>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</si>
  <si>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</si>
  <si>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</si>
  <si>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</si>
  <si>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</si>
  <si>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</si>
  <si>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</si>
  <si>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</si>
  <si>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</si>
  <si>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</si>
  <si>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</si>
  <si>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</si>
  <si>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</si>
  <si>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</si>
  <si>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</si>
  <si>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</si>
  <si>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</si>
  <si>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</si>
  <si>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</si>
  <si>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</si>
  <si>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</si>
  <si>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</si>
  <si>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</si>
  <si>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</si>
  <si>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</si>
  <si>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</si>
  <si>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</si>
  <si>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</si>
  <si>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</si>
  <si>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</si>
  <si>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</si>
  <si>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</si>
  <si>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</si>
  <si>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</si>
  <si>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</si>
  <si>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</si>
  <si>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</si>
  <si>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</si>
  <si>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</si>
  <si>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</si>
  <si>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</si>
  <si>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</si>
  <si>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</si>
  <si>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</si>
  <si>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</si>
  <si>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</si>
  <si>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</si>
  <si>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</si>
  <si>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</si>
  <si>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</si>
  <si>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</si>
  <si>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</si>
  <si>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</si>
  <si>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</si>
  <si>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</si>
  <si>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</si>
  <si>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</si>
  <si>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</si>
  <si>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</si>
  <si>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</si>
  <si>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</si>
  <si>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</si>
  <si>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</si>
  <si>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</si>
  <si>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</si>
  <si>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</si>
  <si>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</si>
  <si>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</si>
  <si>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</si>
  <si>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</si>
  <si>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</si>
  <si>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</si>
  <si>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</si>
  <si>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</si>
  <si>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</si>
  <si>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</si>
  <si>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</si>
  <si>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</si>
  <si>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</si>
  <si>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</si>
  <si>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</si>
  <si>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</si>
  <si>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</si>
  <si>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</si>
  <si>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</si>
  <si>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</si>
  <si>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</si>
  <si>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</si>
  <si>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</si>
  <si>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</si>
  <si>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</si>
  <si>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</si>
  <si>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</si>
  <si>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</si>
  <si>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</si>
  <si>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</si>
  <si>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</si>
  <si>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</si>
  <si>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</si>
  <si>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</si>
  <si>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</si>
  <si>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</si>
  <si>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</si>
  <si>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</si>
  <si>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</si>
  <si>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</si>
  <si>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</si>
  <si>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</si>
  <si>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</si>
  <si>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</si>
  <si>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</si>
  <si>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</si>
  <si>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</si>
  <si>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</si>
  <si>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</si>
  <si>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</si>
  <si>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</si>
  <si>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</si>
  <si>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</si>
  <si>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</si>
  <si>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</si>
  <si>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</si>
  <si>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</si>
  <si>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</si>
  <si>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</si>
  <si>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</si>
  <si>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</si>
  <si>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</si>
  <si>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</si>
  <si>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</si>
  <si>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</si>
  <si>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</si>
  <si>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</si>
  <si>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</si>
  <si>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</si>
  <si>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</si>
  <si>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</si>
  <si>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</si>
  <si>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</si>
  <si>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</si>
  <si>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</si>
  <si>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</si>
  <si>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</si>
  <si>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</si>
  <si>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</si>
  <si>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</si>
  <si>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</si>
  <si>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</si>
  <si>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</si>
  <si>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</si>
  <si>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</si>
  <si>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</si>
  <si>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</si>
  <si>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</si>
  <si>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</si>
  <si>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</si>
  <si>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</si>
  <si>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</si>
  <si>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</si>
  <si>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</si>
  <si>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</si>
  <si>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</si>
  <si>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</si>
  <si>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</si>
  <si>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</si>
  <si>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</si>
  <si>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</si>
  <si>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</si>
  <si>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</si>
  <si>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</si>
  <si>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</si>
  <si>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</si>
  <si>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</si>
  <si>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</si>
  <si>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</si>
  <si>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</si>
  <si>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</si>
  <si>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</si>
  <si>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</si>
  <si>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</si>
  <si>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</si>
  <si>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</si>
  <si>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</si>
  <si>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</si>
  <si>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</si>
  <si>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</si>
  <si>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</si>
  <si>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</si>
  <si>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</si>
  <si>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</si>
  <si>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</si>
  <si>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</si>
  <si>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</si>
  <si>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</si>
  <si>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</si>
  <si>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</si>
  <si>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</si>
  <si>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</si>
  <si>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</si>
  <si>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</si>
  <si>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</si>
  <si>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</si>
  <si>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</si>
  <si>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</si>
  <si>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</si>
  <si>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</si>
  <si>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</si>
  <si>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</si>
  <si>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</si>
  <si>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</si>
  <si>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</si>
  <si>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</si>
  <si>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</si>
  <si>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</si>
  <si>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</si>
  <si>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</si>
  <si>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</si>
  <si>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</si>
  <si>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</si>
  <si>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</si>
  <si>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</si>
  <si>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</si>
  <si>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</si>
  <si>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</si>
  <si>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</si>
  <si>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</si>
  <si>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</si>
  <si>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</si>
  <si>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</si>
  <si>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</si>
  <si>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</si>
  <si>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</si>
  <si>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</si>
  <si>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</si>
  <si>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</si>
  <si>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</si>
  <si>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</si>
  <si>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</si>
  <si>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</si>
  <si>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</si>
  <si>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</si>
  <si>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</si>
  <si>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</si>
  <si>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</si>
  <si>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</si>
  <si>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</si>
  <si>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</si>
  <si>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</si>
  <si>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</si>
  <si>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</si>
  <si>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</si>
  <si>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</si>
  <si>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</si>
  <si>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</si>
  <si>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</si>
  <si>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</si>
  <si>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</si>
  <si>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</si>
  <si>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</si>
  <si>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</si>
  <si>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</si>
  <si>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</si>
  <si>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</si>
  <si>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</si>
  <si>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</si>
  <si>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</si>
  <si>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</si>
  <si>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</si>
  <si>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</si>
  <si>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</si>
  <si>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</si>
  <si>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</si>
  <si>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</si>
  <si>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</si>
  <si>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</si>
  <si>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</si>
  <si>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</si>
  <si>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</si>
  <si>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</si>
  <si>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</si>
  <si>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</si>
  <si>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</si>
  <si>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</si>
  <si>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</si>
  <si>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</si>
  <si>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</si>
  <si>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</si>
  <si>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</si>
  <si>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</si>
  <si>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</si>
  <si>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</si>
  <si>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</si>
  <si>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</si>
  <si>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</si>
  <si>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</si>
  <si>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</si>
  <si>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</si>
  <si>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</si>
  <si>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</si>
  <si>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</si>
  <si>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</si>
  <si>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</si>
  <si>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</si>
  <si>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</si>
  <si>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</si>
  <si>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</si>
  <si>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</si>
  <si>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</si>
  <si>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</si>
  <si>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</si>
  <si>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</si>
  <si>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</si>
  <si>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</si>
  <si>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</si>
  <si>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</si>
  <si>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</si>
  <si>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</si>
  <si>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</si>
  <si>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</si>
  <si>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</si>
  <si>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</si>
  <si>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</si>
  <si>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</si>
  <si>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</si>
  <si>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</si>
  <si>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</si>
  <si>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</si>
  <si>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</si>
  <si>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</si>
  <si>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</si>
  <si>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</si>
  <si>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</si>
  <si>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</si>
  <si>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</si>
  <si>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</si>
  <si>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</si>
  <si>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</si>
  <si>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</si>
  <si>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</si>
  <si>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</si>
  <si>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</si>
  <si>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</si>
  <si>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</si>
  <si>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</si>
  <si>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</si>
  <si>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</si>
  <si>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</si>
  <si>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</si>
  <si>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</si>
  <si>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</si>
  <si>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</si>
  <si>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</si>
  <si>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</si>
  <si>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</si>
  <si>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</si>
  <si>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</si>
  <si>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</si>
  <si>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</si>
  <si>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</si>
  <si>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</si>
  <si>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</si>
  <si>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</si>
  <si>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</si>
  <si>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</si>
  <si>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</si>
  <si>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</si>
  <si>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</si>
  <si>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</si>
  <si>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</si>
  <si>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</si>
  <si>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</si>
  <si>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</si>
  <si>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</si>
  <si>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</si>
  <si>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</si>
  <si>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</si>
  <si>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</si>
  <si>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</si>
  <si>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</si>
  <si>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</si>
  <si>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</si>
  <si>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</si>
  <si>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</si>
  <si>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</si>
  <si>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</si>
  <si>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</si>
  <si>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</si>
  <si>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</si>
  <si>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</si>
  <si>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</si>
  <si>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</si>
  <si>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</si>
  <si>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</si>
  <si>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</si>
  <si>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</si>
  <si>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</si>
  <si>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</si>
  <si>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</si>
  <si>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</si>
  <si>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</si>
  <si>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</si>
  <si>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</si>
  <si>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</si>
  <si>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</si>
  <si>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</si>
  <si>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</si>
  <si>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</si>
  <si>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</si>
  <si>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</si>
  <si>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</si>
  <si>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</si>
  <si>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</si>
  <si>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</si>
  <si>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</si>
  <si>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</si>
  <si>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</si>
  <si>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</si>
  <si>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</si>
  <si>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</si>
  <si>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</si>
  <si>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</si>
  <si>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</si>
  <si>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</si>
  <si>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</si>
  <si>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</si>
  <si>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</si>
  <si>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</si>
  <si>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</si>
  <si>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</si>
  <si>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</si>
  <si>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</si>
  <si>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</si>
  <si>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</si>
  <si>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</si>
  <si>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</si>
  <si>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</si>
  <si>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</si>
  <si>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</si>
  <si>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</si>
  <si>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</si>
  <si>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</si>
  <si>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</si>
  <si>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</si>
  <si>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</si>
  <si>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</si>
  <si>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</si>
  <si>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</si>
  <si>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</si>
  <si>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</si>
  <si>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</si>
  <si>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</si>
  <si>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</si>
  <si>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</si>
  <si>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</si>
  <si>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</si>
  <si>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</si>
  <si>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</si>
  <si>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</si>
  <si>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</si>
  <si>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</si>
  <si>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</si>
  <si>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</si>
  <si>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</si>
  <si>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</si>
  <si>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</si>
  <si>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</si>
  <si>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</si>
  <si>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</si>
  <si>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</si>
  <si>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</si>
  <si>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</si>
  <si>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</si>
  <si>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</si>
  <si>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</si>
  <si>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</si>
  <si>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</si>
  <si>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</si>
  <si>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</si>
  <si>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</si>
  <si>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</si>
  <si>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</si>
  <si>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</si>
  <si>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</si>
  <si>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</si>
  <si>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</si>
  <si>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</si>
  <si>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</si>
  <si>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</si>
  <si>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</si>
  <si>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</si>
  <si>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</si>
  <si>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</si>
  <si>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</si>
  <si>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</si>
  <si>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</si>
  <si>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</si>
  <si>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</si>
  <si>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</si>
  <si>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</si>
  <si>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</si>
  <si>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</si>
  <si>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</si>
  <si>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</si>
  <si>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</si>
  <si>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</si>
  <si>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</si>
  <si>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</si>
  <si>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</si>
  <si>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</si>
  <si>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</si>
  <si>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</si>
  <si>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</si>
  <si>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</si>
  <si>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</si>
  <si>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</si>
  <si>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</si>
  <si>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</si>
  <si>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</si>
  <si>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</si>
  <si>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</si>
  <si>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</si>
  <si>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</si>
  <si>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</si>
  <si>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</si>
  <si>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</si>
  <si>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</si>
  <si>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</si>
  <si>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</si>
  <si>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</si>
  <si>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</si>
  <si>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</si>
  <si>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</si>
  <si>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</si>
  <si>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</si>
  <si>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</si>
  <si>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</si>
  <si>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</si>
  <si>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</si>
  <si>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</si>
  <si>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</si>
  <si>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</si>
  <si>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</si>
  <si>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</si>
  <si>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</si>
  <si>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</si>
  <si>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</si>
  <si>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</si>
  <si>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</si>
  <si>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</si>
  <si>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</si>
  <si>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</si>
  <si>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</si>
  <si>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</si>
  <si>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</si>
  <si>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</si>
  <si>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</si>
  <si>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</si>
  <si>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</si>
  <si>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</si>
  <si>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</si>
  <si>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</si>
  <si>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</si>
  <si>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</si>
  <si>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</si>
  <si>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</si>
  <si>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</si>
  <si>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</si>
  <si>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</si>
  <si>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</si>
  <si>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</si>
  <si>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</si>
  <si>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</si>
  <si>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</si>
  <si>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</si>
  <si>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</si>
  <si>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</si>
  <si>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</si>
  <si>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</si>
  <si>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</si>
  <si>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</si>
  <si>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</si>
  <si>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</si>
  <si>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</si>
  <si>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</si>
  <si>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</si>
  <si>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</si>
  <si>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</si>
  <si>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</si>
  <si>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</si>
  <si>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</si>
  <si>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</si>
  <si>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</si>
  <si>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</si>
  <si>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</si>
  <si>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</si>
  <si>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</si>
  <si>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</si>
  <si>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</si>
  <si>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</si>
  <si>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</si>
  <si>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</si>
  <si>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</si>
  <si>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</si>
  <si>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</si>
  <si>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</si>
  <si>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</si>
  <si>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</si>
  <si>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</si>
  <si>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</si>
  <si>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</si>
  <si>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</si>
  <si>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</si>
  <si>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</si>
  <si>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</si>
  <si>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</si>
  <si>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</si>
  <si>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</si>
  <si>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</si>
  <si>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</si>
  <si>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</si>
  <si>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</si>
  <si>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</si>
  <si>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</si>
  <si>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</si>
  <si>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</si>
  <si>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</si>
  <si>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</si>
  <si>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</si>
  <si>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</si>
  <si>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</si>
  <si>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</si>
  <si>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</si>
  <si>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</si>
  <si>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</si>
  <si>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</si>
  <si>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</si>
  <si>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</si>
  <si>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</si>
  <si>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</si>
  <si>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</si>
  <si>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</si>
  <si>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</si>
  <si>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</si>
  <si>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</si>
  <si>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</si>
  <si>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</si>
  <si>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</si>
  <si>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</si>
  <si>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</si>
  <si>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</si>
  <si>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</si>
  <si>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</si>
  <si>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</si>
  <si>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</si>
  <si>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</si>
  <si>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</si>
  <si>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</si>
  <si>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</si>
  <si>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</si>
  <si>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</si>
  <si>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</si>
  <si>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</si>
  <si>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</si>
  <si>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</si>
  <si>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</si>
  <si>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</si>
  <si>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</si>
  <si>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</si>
  <si>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</si>
  <si>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</si>
  <si>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</si>
  <si>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</si>
  <si>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</si>
  <si>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</si>
  <si>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</si>
  <si>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</si>
  <si>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</si>
  <si>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</si>
  <si>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</si>
  <si>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</si>
  <si>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</si>
  <si>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</si>
  <si>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</si>
  <si>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</si>
  <si>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</si>
  <si>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</si>
  <si>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</si>
  <si>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</si>
  <si>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</si>
  <si>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</si>
  <si>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</si>
  <si>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</si>
  <si>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</si>
  <si>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</si>
  <si>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</si>
  <si>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</si>
  <si>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</si>
  <si>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</si>
  <si>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</si>
  <si>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</si>
  <si>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</si>
  <si>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</si>
  <si>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</si>
  <si>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</si>
  <si>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</si>
  <si>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</si>
  <si>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</si>
  <si>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</si>
  <si>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</si>
  <si>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</si>
  <si>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</si>
  <si>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</si>
  <si>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</si>
  <si>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</si>
  <si>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</si>
  <si>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</si>
  <si>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</si>
  <si>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</si>
  <si>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</si>
  <si>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</si>
  <si>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</si>
  <si>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</si>
  <si>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</si>
  <si>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</si>
  <si>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</si>
  <si>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</si>
  <si>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</si>
  <si>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</si>
  <si>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</si>
  <si>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</si>
  <si>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</si>
  <si>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</si>
  <si>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</si>
  <si>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</si>
  <si>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</si>
  <si>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</si>
  <si>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</si>
  <si>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</si>
  <si>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</si>
  <si>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</si>
  <si>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</si>
  <si>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</si>
  <si>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</si>
  <si>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</si>
  <si>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</si>
  <si>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</si>
  <si>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</si>
  <si>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</si>
  <si>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</si>
  <si>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</si>
  <si>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</si>
  <si>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</si>
  <si>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</si>
  <si>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</si>
  <si>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</si>
  <si>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</si>
  <si>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</si>
  <si>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</si>
  <si>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</si>
  <si>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</si>
  <si>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</si>
  <si>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</si>
  <si>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</si>
  <si>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</si>
  <si>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</si>
  <si>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</si>
  <si>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</si>
  <si>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</si>
  <si>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</si>
  <si>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</si>
  <si>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</si>
  <si>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</si>
  <si>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</si>
  <si>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</si>
  <si>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</si>
  <si>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</si>
  <si>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</si>
  <si>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</si>
  <si>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</si>
  <si>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</si>
  <si>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</si>
  <si>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</si>
  <si>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</si>
  <si>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</si>
  <si>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</si>
  <si>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</si>
  <si>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</si>
  <si>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</si>
  <si>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</si>
  <si>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</si>
  <si>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</si>
  <si>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</si>
  <si>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</si>
  <si>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</si>
  <si>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</si>
  <si>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</si>
  <si>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</si>
  <si>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</si>
  <si>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</si>
  <si>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</si>
  <si>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</si>
  <si>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</si>
  <si>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</si>
  <si>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</si>
  <si>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</si>
  <si>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</si>
  <si>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</si>
  <si>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</si>
  <si>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</si>
  <si>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</si>
  <si>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</si>
  <si>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</si>
  <si>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</si>
  <si>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</si>
  <si>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</si>
  <si>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</si>
  <si>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</si>
  <si>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</si>
  <si>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</si>
  <si>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</si>
  <si>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</si>
  <si>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</si>
  <si>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</si>
  <si>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</si>
  <si>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</si>
  <si>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</si>
  <si>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</si>
  <si>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</si>
  <si>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</si>
  <si>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</si>
  <si>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</si>
  <si>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</si>
  <si>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</si>
  <si>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</si>
  <si>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</si>
  <si>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</si>
  <si>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</si>
  <si>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</si>
  <si>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</si>
  <si>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</si>
  <si>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</si>
  <si>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</si>
  <si>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</si>
  <si>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</si>
  <si>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</si>
  <si>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</si>
  <si>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</si>
  <si>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</si>
  <si>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</si>
  <si>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</si>
  <si>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</si>
  <si>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</si>
  <si>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</si>
  <si>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</si>
  <si>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</si>
  <si>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</si>
  <si>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</si>
  <si>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</si>
  <si>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</si>
  <si>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</si>
  <si>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</si>
  <si>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</si>
  <si>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</si>
  <si>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</si>
  <si>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</si>
  <si>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</si>
  <si>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</si>
  <si>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</si>
  <si>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</si>
  <si>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</si>
  <si>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</si>
  <si>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</si>
  <si>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</si>
  <si>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</si>
  <si>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</si>
  <si>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</si>
  <si>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</si>
  <si>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</si>
  <si>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</si>
  <si>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</si>
  <si>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</si>
  <si>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</si>
  <si>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</si>
  <si>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</si>
  <si>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</si>
  <si>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</si>
  <si>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</si>
  <si>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</si>
  <si>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</si>
  <si>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</si>
  <si>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</si>
  <si>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</si>
  <si>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</si>
  <si>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</si>
  <si>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</si>
  <si>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</si>
  <si>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</si>
  <si>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</si>
  <si>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</si>
  <si>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</si>
  <si>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</si>
  <si>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</si>
  <si>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</si>
  <si>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</si>
  <si>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</si>
  <si>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</si>
  <si>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</si>
  <si>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</si>
  <si>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</si>
  <si>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</si>
  <si>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</si>
  <si>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</si>
  <si>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</si>
  <si>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</si>
  <si>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</si>
  <si>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</si>
  <si>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</si>
  <si>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</si>
  <si>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</si>
  <si>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</si>
  <si>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</si>
  <si>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</si>
  <si>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</si>
  <si>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</si>
  <si>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</si>
  <si>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</si>
  <si>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</si>
  <si>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</si>
  <si>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</si>
  <si>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</si>
  <si>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</si>
  <si>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</si>
  <si>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</si>
  <si>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</si>
  <si>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</si>
  <si>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</si>
  <si>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</si>
  <si>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</si>
  <si>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</si>
  <si>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</si>
  <si>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</si>
  <si>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</si>
  <si>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</si>
  <si>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</si>
  <si>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</si>
  <si>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</si>
  <si>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</si>
  <si>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</si>
  <si>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</si>
  <si>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</si>
  <si>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</si>
  <si>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</si>
  <si>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</si>
  <si>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</si>
  <si>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</si>
  <si>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</si>
  <si>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</si>
  <si>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</si>
  <si>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</si>
  <si>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</si>
  <si>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</si>
  <si>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</si>
  <si>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</si>
  <si>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</si>
  <si>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</si>
  <si>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</si>
  <si>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</si>
  <si>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</si>
  <si>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</si>
  <si>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</si>
  <si>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</si>
  <si>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</si>
  <si>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</si>
  <si>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</si>
  <si>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</si>
  <si>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</si>
  <si>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</si>
  <si>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</si>
  <si>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</si>
  <si>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</si>
  <si>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</si>
  <si>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</si>
  <si>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</si>
  <si>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</si>
  <si>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</si>
  <si>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</si>
  <si>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</si>
  <si>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</si>
  <si>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</si>
  <si>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</si>
  <si>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</si>
  <si>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</si>
  <si>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</si>
  <si>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</si>
  <si>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</si>
  <si>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</si>
  <si>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</si>
  <si>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</si>
  <si>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</si>
  <si>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</si>
  <si>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</si>
  <si>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</si>
  <si>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</si>
  <si>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</si>
  <si>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</si>
  <si>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</si>
  <si>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</si>
  <si>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</si>
  <si>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</si>
  <si>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</si>
  <si>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</si>
  <si>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</si>
  <si>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</si>
  <si>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</si>
  <si>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</si>
  <si>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</si>
  <si>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</si>
  <si>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</si>
  <si>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</si>
  <si>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</si>
  <si>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</si>
  <si>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</si>
  <si>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</si>
  <si>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</si>
  <si>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</si>
  <si>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</si>
  <si>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</si>
  <si>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</si>
  <si>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</si>
  <si>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</si>
  <si>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</si>
  <si>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</si>
  <si>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</si>
  <si>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</si>
  <si>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</si>
  <si>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</si>
  <si>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</si>
  <si>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</si>
  <si>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</si>
  <si>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</si>
  <si>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</si>
  <si>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</si>
  <si>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</si>
  <si>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</si>
  <si>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</si>
  <si>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</si>
  <si>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</si>
  <si>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</si>
  <si>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</si>
  <si>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</si>
  <si>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</si>
  <si>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</si>
  <si>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</si>
  <si>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</si>
  <si>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</si>
  <si>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</si>
  <si>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</si>
  <si>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</si>
  <si>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</si>
  <si>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</si>
  <si>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</si>
  <si>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</si>
  <si>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</si>
  <si>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</si>
  <si>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</si>
  <si>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</si>
  <si>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</si>
  <si>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</si>
  <si>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</si>
  <si>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</si>
  <si>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</si>
  <si>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</si>
  <si>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</si>
  <si>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</si>
  <si>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</si>
  <si>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</si>
  <si>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</si>
  <si>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</si>
  <si>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</si>
  <si>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</si>
  <si>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</si>
  <si>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</si>
  <si>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</si>
  <si>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</si>
  <si>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</si>
  <si>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</si>
  <si>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</si>
  <si>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</si>
  <si>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</si>
  <si>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</si>
  <si>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</si>
  <si>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</si>
  <si>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</si>
  <si>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</si>
  <si>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</si>
  <si>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</si>
  <si>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</si>
  <si>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</si>
  <si>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</si>
  <si>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</si>
  <si>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</si>
  <si>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</si>
  <si>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</si>
  <si>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</si>
  <si>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</si>
  <si>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</si>
  <si>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</si>
  <si>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</si>
  <si>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</si>
  <si>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</si>
  <si>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</si>
  <si>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</si>
  <si>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</si>
  <si>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</si>
  <si>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</si>
  <si>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</si>
  <si>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</si>
  <si>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</si>
  <si>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</si>
  <si>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</si>
  <si>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</si>
  <si>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</si>
  <si>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</si>
  <si>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</si>
  <si>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</si>
  <si>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</si>
  <si>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</si>
  <si>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</si>
  <si>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</si>
  <si>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</si>
  <si>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</si>
  <si>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</si>
  <si>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</si>
  <si>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</si>
  <si>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</si>
  <si>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</si>
  <si>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</si>
  <si>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</si>
  <si>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</si>
  <si>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</si>
  <si>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</si>
  <si>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</si>
  <si>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</si>
  <si>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</si>
  <si>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</si>
  <si>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</si>
  <si>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</si>
  <si>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</si>
  <si>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</si>
  <si>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</si>
  <si>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</si>
  <si>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</si>
  <si>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</si>
  <si>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</si>
  <si>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</si>
  <si>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</si>
  <si>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</si>
  <si>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</si>
  <si>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</si>
  <si>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</si>
  <si>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</si>
  <si>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</si>
  <si>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</si>
  <si>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</si>
  <si>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</si>
  <si>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</si>
  <si>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</si>
  <si>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</si>
  <si>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</si>
  <si>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</si>
  <si>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</si>
  <si>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</si>
  <si>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</si>
  <si>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</si>
  <si>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</si>
  <si>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</si>
  <si>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</si>
  <si>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</si>
  <si>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</si>
  <si>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</si>
  <si>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</si>
  <si>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</si>
  <si>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</si>
  <si>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</si>
  <si>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</si>
  <si>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</si>
  <si>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</si>
  <si>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</si>
  <si>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</si>
  <si>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</si>
  <si>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</si>
  <si>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</si>
  <si>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</si>
  <si>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</si>
  <si>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</si>
  <si>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</si>
  <si>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</si>
  <si>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</si>
  <si>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</si>
  <si>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</si>
  <si>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</si>
  <si>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</si>
  <si>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</si>
  <si>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</si>
  <si>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</si>
  <si>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</si>
  <si>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</si>
  <si>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</si>
  <si>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</si>
  <si>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</si>
  <si>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</si>
  <si>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</si>
  <si>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</si>
  <si>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</si>
  <si>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</si>
  <si>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</si>
  <si>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</si>
  <si>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</si>
  <si>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</si>
  <si>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</si>
  <si>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</si>
  <si>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</si>
  <si>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</si>
  <si>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</si>
  <si>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</si>
  <si>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</si>
  <si>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</si>
  <si>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</si>
  <si>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</si>
  <si>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</si>
  <si>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</si>
  <si>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</si>
  <si>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</si>
  <si>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</si>
  <si>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</si>
  <si>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</si>
  <si>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</si>
  <si>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</si>
  <si>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</si>
  <si>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</si>
  <si>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</si>
  <si>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</si>
  <si>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</si>
  <si>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</si>
  <si>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</si>
  <si>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</si>
  <si>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</si>
  <si>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</si>
  <si>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</si>
  <si>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</si>
  <si>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</si>
  <si>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</si>
  <si>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</si>
  <si>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</si>
  <si>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</si>
  <si>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</si>
  <si>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</si>
  <si>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</si>
  <si>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</si>
  <si>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</si>
  <si>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</si>
  <si>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</si>
  <si>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</si>
  <si>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</si>
  <si>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</si>
  <si>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</si>
  <si>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</si>
  <si>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</si>
  <si>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</si>
  <si>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</si>
  <si>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</si>
  <si>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</si>
  <si>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</si>
  <si>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</si>
  <si>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</si>
  <si>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</si>
  <si>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</si>
  <si>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</si>
  <si>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</si>
  <si>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</si>
  <si>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</si>
  <si>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</si>
  <si>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</si>
  <si>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</si>
  <si>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</si>
  <si>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</si>
  <si>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</si>
  <si>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</si>
  <si>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</si>
  <si>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</si>
  <si>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</si>
  <si>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</si>
  <si>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</si>
  <si>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</si>
  <si>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</si>
  <si>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</si>
  <si>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</si>
  <si>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</si>
  <si>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</si>
  <si>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</si>
  <si>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</si>
  <si>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</si>
  <si>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</si>
  <si>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</si>
  <si>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</si>
  <si>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</si>
  <si>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</si>
  <si>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</si>
  <si>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</si>
  <si>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</si>
  <si>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</si>
  <si>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</si>
  <si>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</si>
  <si>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</si>
  <si>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</si>
  <si>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</si>
  <si>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</si>
  <si>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</si>
  <si>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</si>
  <si>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</si>
  <si>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</si>
  <si>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</si>
  <si>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</si>
  <si>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</si>
  <si>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</si>
  <si>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</si>
  <si>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</si>
  <si>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</si>
  <si>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</si>
  <si>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</si>
  <si>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</si>
  <si>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</si>
  <si>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</si>
  <si>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</si>
  <si>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</si>
  <si>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</si>
  <si>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</si>
  <si>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</si>
  <si>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</si>
  <si>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</si>
  <si>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</si>
  <si>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</si>
  <si>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</si>
  <si>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</si>
  <si>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</si>
  <si>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</si>
  <si>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</si>
  <si>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</si>
  <si>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</si>
  <si>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</si>
  <si>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</si>
  <si>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</si>
  <si>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</si>
  <si>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</si>
  <si>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</si>
  <si>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</si>
  <si>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</si>
  <si>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</si>
  <si>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</si>
  <si>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</si>
  <si>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</si>
  <si>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</si>
  <si>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</si>
  <si>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</si>
  <si>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</si>
  <si>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</si>
  <si>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</si>
  <si>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</si>
  <si>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</si>
  <si>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</si>
  <si>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</si>
  <si>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</si>
  <si>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</si>
  <si>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</si>
  <si>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</si>
  <si>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</si>
  <si>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</si>
  <si>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</si>
  <si>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</si>
  <si>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</si>
  <si>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</si>
  <si>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</si>
  <si>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</si>
  <si>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</si>
  <si>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</si>
  <si>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</si>
  <si>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</si>
  <si>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</si>
  <si>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</si>
  <si>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</si>
  <si>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</si>
  <si>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</si>
  <si>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</si>
  <si>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</si>
  <si>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</si>
  <si>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</si>
  <si>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</si>
  <si>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</si>
  <si>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</si>
  <si>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</si>
  <si>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</si>
  <si>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</si>
  <si>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</si>
  <si>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</si>
  <si>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</si>
  <si>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</si>
  <si>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</si>
  <si>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</si>
  <si>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</si>
  <si>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</si>
  <si>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</si>
  <si>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</si>
  <si>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</si>
  <si>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</si>
  <si>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</si>
  <si>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</si>
  <si>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</si>
  <si>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</si>
  <si>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</si>
  <si>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</si>
  <si>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</si>
  <si>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</si>
  <si>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</si>
  <si>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</si>
  <si>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</si>
  <si>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</si>
  <si>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</si>
  <si>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</si>
  <si>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</si>
  <si>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</si>
  <si>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</si>
  <si>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</si>
  <si>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</si>
  <si>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</si>
  <si>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</si>
  <si>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</si>
  <si>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</si>
  <si>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</si>
  <si>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</si>
  <si>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</si>
  <si>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</si>
  <si>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</si>
  <si>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</si>
  <si>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</si>
  <si>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</si>
  <si>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</si>
  <si>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</si>
  <si>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</si>
  <si>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</si>
  <si>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</si>
  <si>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</si>
  <si>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</si>
  <si>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</si>
  <si>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</si>
  <si>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</si>
  <si>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</si>
  <si>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</si>
  <si>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</si>
  <si>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</si>
  <si>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</si>
  <si>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</si>
  <si>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</si>
  <si>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</si>
  <si>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</si>
  <si>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</si>
  <si>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</si>
  <si>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</si>
  <si>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</si>
  <si>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</si>
  <si>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</si>
  <si>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</si>
  <si>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</si>
  <si>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</si>
  <si>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</si>
  <si>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</si>
  <si>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</si>
  <si>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</si>
  <si>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</si>
  <si>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</si>
  <si>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</si>
  <si>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</si>
  <si>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</si>
  <si>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</si>
  <si>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</si>
  <si>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</si>
  <si>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</si>
  <si>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</si>
  <si>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</si>
  <si>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</si>
  <si>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</si>
  <si>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</si>
  <si>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</si>
  <si>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</si>
  <si>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</si>
  <si>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</si>
  <si>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</si>
  <si>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</si>
  <si>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</si>
  <si>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</si>
  <si>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</si>
  <si>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</si>
  <si>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</si>
  <si>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</si>
  <si>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</si>
  <si>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</si>
  <si>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</si>
  <si>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</si>
  <si>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</si>
  <si>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</si>
  <si>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</si>
  <si>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</si>
  <si>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</si>
  <si>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</si>
  <si>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</si>
  <si>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</si>
  <si>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</si>
  <si>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</si>
  <si>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</si>
  <si>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</si>
  <si>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</si>
  <si>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</si>
  <si>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</si>
  <si>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</si>
  <si>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</si>
  <si>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</si>
  <si>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</si>
  <si>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</si>
  <si>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</si>
  <si>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</si>
  <si>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</si>
  <si>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</si>
  <si>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</si>
  <si>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</si>
  <si>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</si>
  <si>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</si>
  <si>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</si>
  <si>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</si>
  <si>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</si>
  <si>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</si>
  <si>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</si>
  <si>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</si>
  <si>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</si>
  <si>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</si>
  <si>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</si>
  <si>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</si>
  <si>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</si>
  <si>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</si>
  <si>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</si>
  <si>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</si>
  <si>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</si>
  <si>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</si>
  <si>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</si>
  <si>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</si>
  <si>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</si>
  <si>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</si>
  <si>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</si>
  <si>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</si>
  <si>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</si>
  <si>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</si>
  <si>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</si>
  <si>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</si>
  <si>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</si>
  <si>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</si>
  <si>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</si>
  <si>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</si>
  <si>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</si>
  <si>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</si>
  <si>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</si>
  <si>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</si>
  <si>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</si>
  <si>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</si>
  <si>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</si>
  <si>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</si>
  <si>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</si>
  <si>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</si>
  <si>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</si>
  <si>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</si>
  <si>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</si>
  <si>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</si>
  <si>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</si>
  <si>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</si>
  <si>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</si>
  <si>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</si>
  <si>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</si>
  <si>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</si>
  <si>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</si>
  <si>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</si>
  <si>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</si>
  <si>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</si>
  <si>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</si>
  <si>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</si>
  <si>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</si>
  <si>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</si>
  <si>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</si>
  <si>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</si>
  <si>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</si>
  <si>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</si>
  <si>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</si>
  <si>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</si>
  <si>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</si>
  <si>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</si>
  <si>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</si>
  <si>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</si>
  <si>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</si>
  <si>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</si>
  <si>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</si>
  <si>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</si>
  <si>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</si>
  <si>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</si>
  <si>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</si>
  <si>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</si>
  <si>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</si>
  <si>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</si>
  <si>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</si>
  <si>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</si>
  <si>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</si>
  <si>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</si>
  <si>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</si>
  <si>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</si>
  <si>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</si>
  <si>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</si>
  <si>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</si>
  <si>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</si>
  <si>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</si>
  <si>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</si>
  <si>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</si>
  <si>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</si>
  <si>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</si>
  <si>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</si>
  <si>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</si>
  <si>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</si>
  <si>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</si>
  <si>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</si>
  <si>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</si>
  <si>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</si>
  <si>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</si>
  <si>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</si>
  <si>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</si>
  <si>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</si>
  <si>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</si>
  <si>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</si>
  <si>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</si>
  <si>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</si>
  <si>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</si>
  <si>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</si>
  <si>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</si>
  <si>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</si>
  <si>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</si>
  <si>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</si>
  <si>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</si>
  <si>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</si>
  <si>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</si>
  <si>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</si>
  <si>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</si>
  <si>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</si>
  <si>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</si>
  <si>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</si>
  <si>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</si>
  <si>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</si>
  <si>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</si>
  <si>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</si>
  <si>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</si>
  <si>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</si>
  <si>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</si>
  <si>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</si>
  <si>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</si>
  <si>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</si>
  <si>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</si>
  <si>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</si>
  <si>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</si>
  <si>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</si>
  <si>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</si>
  <si>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</si>
  <si>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</si>
  <si>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</si>
  <si>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</si>
  <si>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</si>
  <si>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</si>
  <si>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</si>
  <si>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</si>
  <si>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</si>
  <si>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</si>
  <si>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</si>
  <si>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</si>
  <si>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</si>
  <si>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</si>
  <si>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</si>
  <si>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</si>
  <si>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</si>
  <si>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</si>
  <si>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</si>
  <si>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</si>
  <si>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</si>
  <si>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</si>
  <si>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</si>
  <si>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</si>
  <si>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</si>
  <si>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</si>
  <si>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</si>
  <si>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</si>
  <si>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</si>
  <si>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</si>
  <si>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</si>
  <si>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</si>
  <si>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</si>
  <si>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</si>
  <si>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</si>
  <si>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</si>
  <si>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</si>
  <si>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</si>
  <si>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</si>
  <si>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</si>
  <si>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</si>
  <si>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</si>
  <si>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</si>
  <si>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</si>
  <si>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</si>
  <si>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</si>
  <si>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</si>
  <si>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</si>
  <si>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</si>
  <si>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</si>
  <si>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</si>
  <si>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</si>
  <si>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</si>
  <si>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</si>
  <si>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</si>
  <si>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</si>
  <si>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</si>
  <si>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</si>
  <si>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</si>
  <si>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</si>
  <si>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</si>
  <si>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</si>
  <si>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</si>
  <si>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</si>
  <si>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</si>
  <si>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</si>
  <si>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</si>
  <si>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</si>
  <si>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</si>
  <si>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</si>
  <si>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</si>
  <si>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</si>
  <si>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</si>
  <si>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</si>
  <si>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</si>
  <si>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</si>
  <si>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</si>
  <si>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</si>
  <si>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</si>
  <si>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</si>
  <si>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</si>
  <si>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</si>
  <si>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</si>
  <si>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</si>
  <si>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</si>
  <si>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</si>
  <si>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</si>
  <si>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</si>
  <si>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</si>
  <si>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</si>
  <si>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</si>
  <si>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</si>
  <si>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</si>
  <si>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</si>
  <si>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</si>
  <si>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</si>
  <si>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</si>
  <si>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</si>
  <si>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</si>
  <si>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</si>
  <si>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</si>
  <si>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</si>
  <si>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</si>
  <si>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</si>
  <si>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</si>
  <si>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</si>
  <si>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</si>
  <si>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</si>
  <si>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</si>
  <si>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</si>
  <si>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</si>
  <si>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</si>
  <si>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</si>
  <si>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</si>
  <si>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</si>
  <si>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</si>
  <si>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</si>
  <si>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</si>
  <si>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</si>
  <si>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</si>
  <si>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</si>
  <si>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</si>
  <si>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</si>
  <si>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</si>
  <si>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</si>
  <si>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</si>
  <si>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</si>
  <si>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</si>
  <si>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</si>
  <si>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</si>
  <si>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</si>
  <si>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</si>
  <si>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</si>
  <si>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</si>
  <si>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</si>
  <si>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</si>
  <si>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</si>
  <si>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</si>
  <si>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</si>
  <si>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</si>
  <si>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</si>
  <si>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</si>
  <si>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</si>
  <si>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</si>
  <si>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</si>
  <si>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</si>
  <si>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</si>
  <si>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</si>
  <si>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</si>
  <si>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</si>
  <si>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</si>
  <si>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</si>
  <si>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</si>
  <si>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</si>
  <si>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</si>
  <si>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</si>
  <si>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</si>
  <si>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</si>
  <si>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</si>
  <si>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</si>
  <si>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</si>
  <si>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</si>
  <si>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</si>
  <si>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</si>
  <si>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</si>
  <si>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</si>
  <si>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</si>
  <si>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</si>
  <si>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</si>
  <si>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</si>
  <si>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</si>
  <si>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</si>
  <si>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</si>
  <si>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</si>
  <si>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</si>
  <si>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</si>
  <si>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</si>
  <si>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</si>
  <si>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</si>
  <si>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</si>
  <si>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</si>
  <si>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</si>
  <si>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</si>
  <si>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</si>
  <si>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</si>
  <si>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</si>
  <si>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</si>
  <si>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</si>
  <si>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</si>
  <si>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</si>
  <si>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</si>
  <si>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</si>
  <si>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</si>
  <si>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</si>
  <si>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</si>
  <si>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</si>
  <si>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</si>
  <si>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</si>
  <si>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</si>
  <si>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</si>
  <si>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</si>
  <si>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</si>
  <si>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</si>
  <si>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</si>
  <si>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</si>
  <si>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</si>
  <si>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</si>
  <si>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</si>
  <si>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</si>
  <si>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</si>
  <si>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</si>
  <si>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</si>
  <si>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</si>
  <si>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</si>
  <si>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</si>
  <si>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</si>
  <si>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</si>
  <si>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</si>
  <si>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</si>
  <si>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</si>
  <si>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</si>
  <si>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</si>
  <si>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</si>
  <si>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</si>
  <si>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</si>
  <si>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</si>
  <si>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</si>
  <si>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</si>
  <si>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</si>
  <si>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</si>
  <si>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</si>
  <si>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</si>
  <si>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</si>
  <si>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</si>
  <si>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</si>
  <si>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</si>
  <si>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</si>
  <si>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</si>
  <si>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</si>
  <si>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</si>
  <si>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</si>
  <si>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</si>
  <si>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</si>
  <si>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</si>
  <si>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</si>
  <si>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</si>
  <si>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</si>
  <si>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</si>
  <si>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</si>
  <si>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</si>
  <si>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</si>
  <si>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</si>
  <si>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</si>
  <si>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</si>
  <si>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</si>
  <si>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</si>
  <si>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</si>
  <si>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</si>
  <si>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</si>
  <si>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</si>
  <si>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</si>
  <si>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</si>
  <si>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</si>
  <si>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</si>
  <si>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</si>
  <si>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</si>
  <si>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</si>
  <si>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</si>
  <si>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</si>
  <si>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</si>
  <si>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</si>
  <si>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</si>
  <si>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</si>
  <si>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</si>
  <si>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</si>
  <si>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</si>
  <si>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</si>
  <si>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</si>
  <si>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</si>
  <si>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</si>
  <si>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</si>
  <si>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</si>
  <si>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</si>
  <si>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</si>
  <si>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</si>
  <si>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</si>
  <si>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</si>
  <si>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</si>
  <si>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</si>
  <si>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</si>
  <si>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</si>
  <si>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</si>
  <si>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</si>
  <si>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</si>
  <si>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</si>
  <si>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</si>
  <si>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</si>
  <si>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</si>
  <si>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</si>
  <si>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</si>
  <si>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</si>
  <si>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</si>
  <si>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</si>
  <si>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</si>
  <si>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</si>
  <si>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</si>
  <si>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</si>
  <si>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</si>
  <si>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</si>
  <si>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</si>
  <si>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</si>
  <si>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</si>
  <si>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</si>
  <si>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</si>
  <si>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</si>
  <si>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</si>
  <si>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</si>
  <si>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</si>
  <si>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</si>
  <si>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</si>
  <si>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</si>
  <si>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</si>
  <si>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</si>
  <si>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</si>
  <si>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</si>
  <si>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</si>
  <si>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</si>
  <si>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</si>
  <si>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</si>
  <si>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</si>
  <si>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</si>
  <si>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</si>
  <si>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</si>
  <si>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</si>
  <si>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</si>
  <si>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</si>
  <si>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</si>
  <si>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</si>
  <si>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</si>
  <si>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</si>
  <si>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</si>
  <si>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</si>
  <si>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</si>
  <si>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</si>
  <si>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</si>
  <si>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</si>
  <si>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</si>
  <si>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</si>
  <si>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</si>
  <si>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</si>
  <si>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</si>
  <si>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</si>
  <si>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</si>
  <si>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</si>
  <si>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</si>
  <si>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</si>
  <si>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</si>
  <si>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</si>
  <si>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</si>
  <si>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</si>
  <si>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</si>
  <si>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</si>
  <si>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</si>
  <si>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</si>
  <si>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</si>
  <si>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</si>
  <si>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</si>
  <si>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</si>
  <si>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</si>
  <si>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</si>
  <si>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</si>
  <si>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</si>
  <si>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</si>
  <si>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</si>
  <si>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</si>
  <si>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</si>
  <si>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</si>
  <si>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</si>
  <si>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</si>
  <si>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</si>
  <si>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</si>
  <si>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</si>
  <si>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</si>
  <si>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</si>
  <si>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</si>
  <si>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</si>
  <si>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</si>
  <si>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</si>
  <si>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</si>
  <si>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</si>
  <si>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</si>
  <si>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</si>
  <si>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</si>
  <si>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</si>
  <si>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</si>
  <si>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</si>
  <si>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</si>
  <si>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</si>
  <si>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</si>
  <si>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</si>
  <si>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</si>
  <si>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</si>
  <si>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</si>
  <si>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</si>
  <si>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</si>
  <si>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</si>
  <si>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</si>
  <si>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</si>
  <si>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</si>
  <si>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</si>
  <si>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</si>
  <si>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</si>
  <si>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</si>
  <si>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</si>
  <si>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</si>
  <si>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</si>
  <si>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</si>
  <si>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</si>
  <si>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</si>
  <si>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</si>
  <si>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</si>
  <si>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</si>
  <si>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</si>
  <si>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</si>
  <si>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</si>
  <si>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</si>
  <si>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</si>
  <si>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</si>
  <si>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</si>
  <si>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</si>
  <si>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</si>
  <si>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</si>
  <si>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</si>
  <si>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</si>
  <si>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</si>
  <si>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</si>
  <si>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</si>
  <si>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</si>
  <si>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</si>
  <si>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</si>
  <si>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</si>
  <si>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</si>
  <si>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</si>
  <si>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</si>
  <si>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</si>
  <si>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</si>
  <si>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</si>
  <si>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</si>
  <si>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</si>
  <si>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</si>
  <si>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</si>
  <si>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</si>
  <si>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</si>
  <si>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</si>
  <si>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</si>
  <si>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</si>
  <si>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</si>
  <si>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</si>
  <si>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</si>
  <si>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</si>
  <si>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</si>
  <si>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</si>
  <si>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</si>
  <si>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</si>
  <si>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</si>
  <si>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</si>
  <si>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</si>
  <si>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</si>
  <si>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</si>
  <si>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</si>
  <si>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</si>
  <si>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</si>
  <si>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</si>
  <si>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</si>
  <si>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</si>
  <si>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</si>
  <si>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</si>
  <si>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</si>
  <si>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</si>
  <si>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</si>
  <si>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</si>
  <si>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</si>
  <si>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</si>
  <si>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</si>
  <si>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</si>
  <si>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</si>
  <si>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</si>
  <si>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</si>
  <si>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</si>
  <si>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</si>
  <si>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</si>
  <si>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</si>
  <si>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</si>
  <si>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</si>
  <si>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</si>
  <si>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</si>
  <si>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</si>
  <si>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</si>
  <si>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</si>
  <si>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</si>
  <si>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</si>
  <si>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</si>
  <si>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</si>
  <si>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</si>
  <si>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</si>
  <si>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</si>
  <si>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</si>
  <si>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</si>
  <si>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</si>
  <si>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</si>
  <si>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</si>
  <si>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</si>
  <si>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</si>
  <si>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</si>
  <si>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</si>
  <si>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</si>
  <si>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</si>
  <si>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</si>
  <si>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</si>
  <si>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</si>
  <si>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</si>
  <si>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</si>
  <si>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</si>
  <si>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</si>
  <si>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</si>
  <si>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</si>
  <si>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</si>
  <si>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</si>
  <si>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</si>
  <si>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</si>
  <si>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</si>
  <si>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</si>
  <si>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</si>
  <si>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</si>
  <si>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</si>
  <si>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</si>
  <si>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</si>
  <si>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</si>
  <si>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</si>
  <si>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</si>
  <si>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</si>
  <si>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</si>
  <si>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</si>
  <si>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</si>
  <si>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</si>
  <si>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</si>
  <si>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</si>
  <si>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</si>
  <si>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</si>
  <si>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</si>
  <si>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</si>
  <si>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</si>
  <si>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</si>
  <si>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</si>
  <si>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</si>
  <si>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</si>
  <si>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</si>
  <si>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</si>
  <si>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</si>
  <si>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</si>
  <si>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</si>
  <si>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</si>
  <si>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</si>
  <si>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</si>
  <si>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</si>
  <si>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</si>
  <si>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</si>
  <si>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</si>
  <si>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</si>
  <si>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</si>
  <si>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</si>
  <si>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</si>
  <si>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</si>
  <si>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</si>
  <si>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</si>
  <si>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</si>
  <si>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</si>
  <si>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</si>
  <si>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</si>
  <si>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</si>
  <si>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</si>
  <si>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</si>
  <si>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</si>
  <si>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</si>
  <si>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</si>
  <si>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</si>
  <si>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</si>
  <si>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</si>
  <si>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</si>
  <si>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</si>
  <si>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</si>
  <si>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</si>
  <si>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</si>
  <si>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</si>
  <si>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</si>
  <si>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</si>
  <si>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</si>
  <si>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</si>
  <si>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</si>
  <si>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</si>
  <si>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</si>
  <si>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</si>
  <si>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</si>
  <si>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</si>
  <si>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</si>
  <si>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</si>
  <si>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</si>
  <si>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</si>
  <si>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</si>
  <si>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</si>
  <si>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</si>
  <si>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</si>
  <si>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</si>
  <si>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</si>
  <si>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</si>
  <si>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</si>
  <si>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</si>
  <si>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</si>
  <si>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</si>
  <si>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</si>
  <si>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</si>
  <si>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</si>
  <si>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</si>
  <si>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</si>
  <si>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</si>
  <si>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</si>
  <si>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</si>
  <si>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</si>
  <si>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</si>
  <si>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</si>
  <si>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</si>
  <si>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</si>
  <si>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</si>
  <si>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</si>
  <si>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</si>
  <si>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</si>
  <si>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</si>
  <si>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</si>
  <si>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</si>
  <si>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</si>
  <si>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</si>
  <si>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</si>
  <si>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</si>
  <si>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</si>
  <si>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</si>
  <si>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</si>
  <si>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</si>
  <si>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</si>
  <si>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</si>
  <si>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</si>
  <si>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</si>
  <si>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</si>
  <si>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</si>
  <si>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</si>
  <si>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</si>
  <si>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</si>
  <si>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</si>
  <si>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</si>
  <si>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</si>
  <si>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</si>
  <si>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</si>
  <si>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</si>
  <si>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</si>
  <si>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</si>
  <si>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</si>
  <si>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</si>
  <si>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</si>
  <si>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</si>
  <si>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</si>
  <si>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</si>
  <si>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</si>
  <si>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</si>
  <si>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</si>
  <si>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</si>
  <si>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</si>
  <si>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</si>
  <si>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</si>
  <si>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</si>
  <si>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</si>
  <si>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</si>
  <si>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</si>
  <si>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</si>
  <si>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</si>
  <si>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</si>
  <si>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</si>
  <si>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</si>
  <si>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</si>
  <si>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</si>
  <si>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</si>
  <si>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</si>
  <si>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</si>
  <si>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</si>
  <si>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</si>
  <si>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</si>
  <si>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</si>
  <si>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</si>
  <si>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</si>
  <si>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</si>
  <si>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</si>
  <si>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</si>
  <si>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</si>
  <si>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</si>
  <si>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</si>
  <si>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</si>
  <si>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</si>
  <si>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</si>
  <si>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</si>
  <si>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</si>
  <si>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</si>
  <si>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</si>
  <si>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</si>
  <si>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</si>
  <si>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</si>
  <si>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</si>
  <si>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</si>
  <si>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</si>
  <si>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</si>
  <si>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</si>
  <si>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</si>
  <si>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</si>
  <si>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</si>
  <si>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</si>
  <si>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</si>
  <si>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</si>
  <si>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</si>
  <si>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</si>
  <si>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</si>
  <si>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</si>
  <si>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</si>
  <si>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</si>
  <si>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</si>
  <si>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</si>
  <si>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</si>
  <si>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</si>
  <si>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</si>
  <si>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</si>
  <si>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</si>
  <si>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</si>
  <si>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</si>
  <si>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</si>
  <si>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</si>
  <si>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</si>
  <si>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</si>
  <si>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</si>
  <si>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</si>
  <si>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</si>
  <si>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</si>
  <si>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</si>
  <si>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</si>
  <si>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</si>
  <si>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</si>
  <si>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</si>
  <si>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</si>
  <si>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</si>
  <si>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</si>
  <si>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</si>
  <si>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</si>
  <si>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</si>
  <si>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</si>
  <si>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</si>
  <si>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</si>
  <si>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</si>
  <si>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</si>
  <si>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</si>
  <si>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</si>
  <si>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</si>
  <si>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</si>
  <si>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</si>
  <si>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</si>
  <si>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</si>
  <si>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</si>
  <si>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</si>
  <si>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</si>
  <si>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</si>
  <si>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</si>
  <si>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</si>
  <si>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</si>
  <si>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</si>
  <si>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</si>
  <si>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</si>
  <si>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</si>
  <si>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</si>
  <si>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</si>
  <si>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</si>
  <si>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</si>
  <si>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</si>
  <si>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</si>
  <si>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</si>
  <si>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</si>
  <si>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</si>
  <si>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</si>
  <si>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</si>
  <si>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</si>
  <si>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</si>
  <si>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</si>
  <si>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</si>
  <si>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</si>
  <si>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</si>
  <si>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</si>
  <si>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</si>
  <si>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</si>
  <si>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</si>
  <si>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</si>
  <si>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</si>
  <si>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</si>
  <si>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</si>
  <si>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</si>
  <si>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</si>
  <si>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</si>
  <si>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</si>
  <si>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</si>
  <si>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</si>
  <si>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</si>
  <si>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</si>
  <si>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</si>
  <si>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</si>
  <si>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</si>
  <si>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</si>
  <si>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</si>
  <si>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</si>
  <si>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</si>
  <si>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</si>
  <si>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</si>
  <si>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</si>
  <si>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</si>
  <si>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</si>
  <si>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</si>
  <si>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</si>
  <si>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</si>
  <si>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</si>
  <si>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</si>
  <si>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</si>
  <si>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</si>
  <si>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</si>
  <si>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</si>
  <si>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</si>
  <si>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</si>
  <si>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</si>
  <si>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</si>
  <si>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</si>
  <si>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</si>
  <si>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</si>
  <si>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</si>
  <si>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</si>
  <si>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</si>
  <si>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</si>
  <si>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</si>
  <si>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</si>
  <si>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</si>
  <si>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</si>
  <si>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</si>
  <si>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</si>
  <si>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</si>
  <si>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</si>
  <si>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</si>
  <si>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</si>
  <si>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</si>
  <si>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</si>
  <si>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</si>
  <si>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</si>
  <si>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</si>
  <si>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</si>
  <si>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</si>
  <si>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</si>
  <si>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</si>
  <si>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</si>
  <si>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</si>
  <si>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</si>
  <si>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</si>
  <si>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</si>
  <si>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</si>
  <si>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</si>
  <si>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</si>
  <si>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</si>
  <si>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</si>
  <si>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</si>
  <si>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</si>
  <si>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</si>
  <si>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</si>
  <si>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</si>
  <si>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</si>
  <si>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</si>
  <si>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</si>
  <si>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</si>
  <si>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</si>
  <si>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</si>
  <si>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</si>
  <si>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</si>
  <si>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</si>
  <si>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</si>
  <si>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</si>
  <si>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</si>
  <si>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</si>
  <si>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</si>
  <si>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</si>
  <si>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</si>
  <si>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</si>
  <si>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</si>
  <si>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</si>
  <si>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</si>
  <si>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</si>
  <si>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</si>
  <si>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</si>
  <si>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</si>
  <si>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</si>
  <si>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</si>
  <si>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</si>
  <si>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</si>
  <si>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</si>
  <si>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</si>
  <si>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</si>
  <si>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</si>
  <si>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</si>
  <si>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</si>
  <si>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</si>
  <si>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</si>
  <si>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</si>
  <si>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</si>
  <si>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</si>
  <si>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</si>
  <si>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</si>
  <si>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</si>
  <si>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</si>
  <si>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</si>
  <si>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</si>
  <si>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</si>
  <si>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</si>
  <si>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</si>
  <si>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</si>
  <si>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</si>
  <si>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</si>
  <si>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</si>
  <si>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</si>
  <si>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</si>
  <si>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</si>
  <si>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</si>
  <si>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</si>
  <si>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</si>
  <si>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</si>
  <si>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</si>
  <si>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</si>
  <si>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</si>
  <si>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</si>
  <si>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</si>
  <si>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</si>
  <si>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</si>
  <si>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</si>
  <si>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</si>
  <si>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</si>
  <si>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</si>
  <si>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</si>
  <si>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</si>
  <si>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</si>
  <si>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</si>
  <si>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</si>
  <si>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</si>
  <si>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</si>
  <si>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</si>
  <si>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</si>
  <si>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</si>
  <si>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</si>
  <si>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</si>
  <si>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</si>
  <si>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</si>
  <si>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</si>
  <si>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</si>
  <si>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</si>
  <si>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</si>
  <si>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</si>
  <si>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</si>
  <si>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</si>
  <si>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</si>
  <si>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</si>
  <si>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</si>
  <si>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</si>
  <si>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</si>
  <si>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</si>
  <si>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</si>
  <si>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</si>
  <si>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</si>
  <si>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</si>
  <si>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</si>
  <si>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</si>
  <si>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</si>
  <si>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</si>
  <si>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</si>
  <si>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</si>
  <si>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</si>
  <si>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</si>
  <si>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</si>
  <si>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</si>
  <si>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</si>
  <si>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</si>
  <si>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</si>
  <si>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</si>
  <si>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</si>
  <si>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</si>
  <si>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</si>
  <si>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</si>
  <si>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</si>
  <si>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</si>
  <si>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</si>
  <si>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</si>
  <si>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</si>
  <si>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</si>
  <si>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</si>
  <si>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</si>
  <si>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</si>
  <si>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</si>
  <si>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</si>
  <si>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</si>
  <si>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</si>
  <si>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</si>
  <si>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</si>
  <si>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</si>
  <si>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</si>
  <si>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</si>
  <si>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</si>
  <si>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</si>
  <si>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</si>
  <si>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</si>
  <si>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</si>
  <si>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</si>
  <si>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</si>
  <si>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</si>
  <si>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</si>
  <si>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</si>
  <si>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</si>
  <si>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</si>
  <si>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</si>
  <si>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</si>
  <si>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</si>
  <si>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</si>
  <si>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</si>
  <si>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</si>
  <si>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</si>
  <si>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</si>
  <si>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</si>
  <si>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</si>
  <si>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</si>
  <si>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</si>
  <si>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</si>
  <si>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</si>
  <si>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</si>
  <si>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</si>
  <si>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</si>
  <si>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</si>
  <si>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</si>
  <si>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</si>
  <si>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</si>
  <si>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</si>
  <si>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</si>
  <si>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</si>
  <si>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</si>
  <si>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</si>
  <si>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</si>
  <si>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</si>
  <si>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</si>
  <si>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</si>
  <si>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</si>
  <si>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</si>
  <si>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</si>
  <si>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</si>
  <si>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</si>
  <si>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</si>
  <si>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</si>
  <si>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</si>
  <si>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</si>
  <si>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</si>
  <si>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</si>
  <si>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</si>
  <si>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</si>
  <si>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</si>
  <si>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</si>
  <si>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</si>
  <si>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</si>
  <si>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</si>
  <si>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</si>
  <si>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</si>
  <si>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</si>
  <si>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</si>
  <si>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</si>
  <si>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</si>
  <si>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</si>
  <si>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</si>
  <si>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</si>
  <si>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</si>
  <si>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</si>
  <si>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</si>
  <si>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</si>
  <si>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</si>
  <si>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</si>
  <si>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</si>
  <si>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</si>
  <si>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</si>
  <si>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</si>
  <si>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</si>
  <si>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</si>
  <si>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</si>
  <si>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</si>
  <si>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</si>
  <si>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</si>
  <si>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</si>
  <si>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</si>
  <si>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</si>
  <si>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</si>
  <si>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</si>
  <si>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</si>
  <si>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</si>
  <si>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</si>
  <si>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</si>
  <si>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</si>
  <si>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</si>
  <si>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</si>
  <si>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</si>
  <si>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</si>
  <si>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</si>
  <si>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</si>
  <si>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</si>
  <si>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</si>
  <si>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</si>
  <si>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</si>
  <si>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</si>
  <si>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</si>
  <si>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</si>
  <si>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</si>
  <si>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</si>
  <si>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</si>
  <si>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</si>
  <si>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</si>
  <si>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</si>
  <si>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</si>
  <si>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</si>
  <si>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</si>
  <si>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</si>
  <si>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</si>
  <si>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</si>
  <si>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</si>
  <si>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</si>
  <si>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</si>
  <si>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</si>
  <si>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</si>
  <si>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</si>
  <si>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</si>
  <si>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</si>
  <si>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</si>
  <si>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</si>
  <si>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</si>
  <si>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</si>
  <si>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</si>
  <si>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</si>
  <si>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</si>
  <si>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</si>
  <si>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</si>
  <si>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</si>
  <si>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</si>
  <si>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</si>
  <si>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</si>
  <si>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</si>
  <si>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</si>
  <si>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</si>
  <si>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</si>
  <si>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</si>
  <si>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</si>
  <si>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</si>
  <si>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</si>
  <si>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</si>
  <si>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</si>
  <si>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</si>
  <si>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</si>
  <si>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</si>
  <si>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</si>
  <si>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</si>
  <si>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</si>
  <si>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</si>
  <si>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</si>
  <si>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</si>
  <si>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</si>
  <si>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</si>
  <si>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</si>
  <si>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</si>
  <si>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</si>
  <si>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</si>
  <si>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</si>
  <si>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</si>
  <si>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</si>
  <si>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</si>
  <si>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</si>
  <si>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</si>
  <si>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</si>
  <si>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</si>
  <si>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</si>
  <si>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</si>
  <si>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</si>
  <si>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</si>
  <si>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</si>
  <si>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</si>
  <si>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</si>
  <si>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</si>
  <si>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</si>
  <si>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</si>
  <si>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</si>
  <si>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</si>
  <si>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</si>
  <si>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</si>
  <si>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</si>
  <si>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</si>
  <si>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</si>
  <si>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</si>
  <si>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</si>
  <si>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</si>
  <si>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</si>
  <si>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</si>
  <si>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</si>
  <si>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</si>
  <si>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</si>
  <si>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</si>
  <si>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</si>
  <si>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</si>
  <si>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</si>
  <si>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</si>
  <si>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</si>
  <si>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</si>
  <si>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</si>
  <si>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</si>
  <si>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</si>
  <si>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</si>
  <si>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</si>
  <si>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</si>
  <si>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</si>
  <si>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</si>
  <si>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</si>
  <si>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</si>
  <si>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</si>
  <si>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</si>
  <si>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</si>
  <si>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</si>
  <si>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</si>
  <si>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</si>
  <si>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</si>
  <si>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</si>
  <si>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</si>
  <si>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</si>
  <si>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</si>
  <si>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</si>
  <si>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</si>
  <si>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</si>
  <si>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</si>
  <si>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</si>
  <si>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</si>
  <si>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</si>
  <si>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</si>
  <si>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</si>
  <si>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</si>
  <si>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</si>
  <si>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</si>
  <si>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</si>
  <si>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</si>
  <si>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</si>
  <si>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</si>
  <si>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</si>
  <si>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</si>
  <si>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</si>
  <si>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</si>
  <si>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</si>
  <si>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</si>
  <si>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</si>
  <si>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</si>
  <si>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</si>
  <si>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</si>
  <si>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</si>
  <si>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</si>
  <si>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</si>
  <si>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</si>
  <si>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</si>
  <si>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</si>
  <si>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</si>
  <si>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</si>
  <si>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</si>
  <si>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</si>
  <si>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</si>
  <si>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</si>
  <si>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</si>
  <si>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</si>
  <si>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</si>
  <si>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</si>
  <si>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</si>
  <si>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</si>
  <si>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</si>
  <si>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</si>
  <si>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</si>
  <si>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</si>
  <si>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</si>
  <si>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</si>
  <si>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</si>
  <si>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</si>
  <si>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</si>
  <si>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</si>
  <si>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</si>
  <si>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</si>
  <si>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</si>
  <si>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</si>
  <si>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</si>
  <si>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</si>
  <si>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</si>
  <si>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</si>
  <si>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</si>
  <si>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</si>
  <si>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</si>
  <si>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</si>
  <si>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</si>
  <si>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</si>
  <si>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</si>
  <si>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</si>
  <si>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</si>
  <si>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</si>
  <si>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</si>
  <si>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</si>
  <si>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</si>
  <si>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</si>
  <si>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</si>
  <si>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</si>
  <si>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</si>
  <si>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</si>
  <si>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</si>
  <si>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</si>
  <si>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</si>
  <si>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</si>
  <si>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</si>
  <si>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</si>
  <si>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</si>
  <si>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</si>
  <si>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</si>
  <si>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</si>
  <si>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</si>
  <si>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</si>
  <si>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</si>
  <si>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</si>
  <si>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</si>
  <si>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</si>
  <si>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</si>
  <si>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</si>
  <si>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</si>
  <si>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</si>
  <si>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</si>
  <si>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</si>
  <si>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</si>
  <si>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</si>
  <si>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</si>
  <si>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</si>
  <si>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</si>
  <si>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</si>
  <si>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</si>
  <si>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</si>
  <si>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</si>
  <si>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</si>
  <si>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</si>
  <si>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</si>
  <si>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</si>
  <si>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</si>
  <si>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</si>
  <si>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</si>
  <si>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</si>
  <si>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</si>
  <si>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</si>
  <si>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</si>
  <si>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</si>
  <si>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</si>
  <si>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</si>
  <si>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</si>
  <si>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</si>
  <si>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</si>
  <si>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</si>
  <si>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</si>
  <si>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</si>
  <si>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</si>
  <si>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</si>
  <si>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</si>
  <si>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</si>
  <si>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</si>
  <si>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</si>
  <si>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</si>
  <si>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</si>
  <si>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</si>
  <si>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</si>
  <si>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</si>
  <si>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</si>
  <si>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</si>
  <si>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</si>
  <si>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</si>
  <si>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</si>
  <si>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</si>
  <si>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</si>
  <si>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</si>
  <si>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</si>
  <si>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</si>
  <si>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</si>
  <si>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</si>
  <si>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</si>
  <si>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</si>
  <si>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</si>
  <si>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</si>
  <si>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</si>
  <si>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</si>
  <si>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</si>
  <si>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</si>
  <si>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</si>
  <si>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</si>
  <si>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</si>
  <si>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</si>
  <si>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</si>
  <si>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</si>
  <si>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</si>
  <si>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</si>
  <si>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</si>
  <si>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</si>
  <si>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</si>
  <si>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</si>
  <si>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</si>
  <si>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</si>
  <si>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</si>
  <si>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</si>
  <si>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</si>
  <si>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</si>
  <si>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</si>
  <si>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</si>
  <si>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</si>
  <si>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</si>
  <si>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</si>
  <si>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</si>
  <si>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</si>
  <si>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</si>
  <si>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</si>
  <si>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</si>
  <si>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</si>
  <si>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</si>
  <si>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</si>
  <si>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</si>
  <si>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</si>
  <si>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</si>
  <si>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</si>
  <si>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</si>
  <si>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</si>
  <si>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</si>
  <si>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</si>
  <si>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</si>
  <si>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</si>
  <si>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</si>
  <si>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</si>
  <si>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</si>
  <si>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</si>
  <si>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</si>
  <si>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</si>
  <si>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</si>
  <si>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</si>
  <si>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</si>
  <si>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</si>
  <si>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</si>
  <si>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</si>
  <si>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</si>
  <si>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</si>
  <si>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</si>
  <si>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</si>
  <si>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</si>
  <si>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</si>
  <si>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</si>
  <si>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</si>
  <si>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</si>
  <si>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</si>
  <si>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</si>
  <si>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</si>
  <si>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</si>
  <si>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</si>
  <si>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</si>
  <si>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</si>
  <si>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</si>
  <si>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</si>
  <si>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</si>
  <si>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</si>
  <si>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</si>
  <si>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</si>
  <si>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</si>
  <si>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</si>
  <si>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</si>
  <si>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</si>
  <si>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</si>
  <si>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</si>
  <si>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</si>
  <si>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</si>
  <si>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</si>
  <si>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</si>
  <si>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</si>
  <si>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</si>
  <si>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</si>
  <si>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</si>
  <si>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</si>
  <si>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</si>
  <si>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</si>
  <si>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</si>
  <si>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</si>
  <si>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</si>
  <si>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</si>
  <si>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</si>
  <si>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</si>
  <si>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</si>
  <si>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</si>
  <si>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</si>
  <si>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</si>
  <si>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</si>
  <si>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</si>
  <si>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</si>
  <si>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</si>
  <si>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</si>
  <si>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</si>
  <si>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</si>
  <si>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</si>
  <si>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</si>
  <si>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</si>
  <si>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</si>
  <si>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</si>
  <si>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</si>
  <si>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</si>
  <si>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</si>
  <si>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</si>
  <si>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</si>
  <si>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</si>
  <si>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</si>
  <si>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</si>
  <si>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</si>
  <si>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</si>
  <si>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</si>
  <si>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</si>
  <si>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</si>
  <si>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</si>
  <si>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</si>
  <si>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</si>
  <si>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</si>
  <si>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</si>
  <si>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</si>
  <si>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</si>
  <si>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</si>
  <si>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</si>
  <si>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</si>
  <si>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</si>
  <si>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</si>
  <si>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</si>
  <si>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</si>
  <si>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</si>
  <si>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</si>
  <si>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</si>
  <si>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</si>
  <si>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</si>
  <si>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</si>
  <si>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</si>
  <si>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</si>
  <si>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</si>
  <si>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</si>
  <si>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</si>
  <si>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</si>
  <si>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</si>
  <si>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</si>
  <si>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</si>
  <si>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</si>
  <si>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</si>
  <si>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</si>
  <si>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</si>
  <si>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</si>
  <si>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</si>
  <si>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</si>
  <si>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</si>
  <si>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</si>
  <si>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</si>
  <si>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</si>
  <si>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</si>
  <si>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</si>
  <si>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</si>
  <si>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</si>
  <si>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</si>
  <si>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</si>
  <si>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</si>
  <si>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</si>
  <si>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</si>
  <si>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</si>
  <si>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</si>
  <si>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</si>
  <si>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</si>
  <si>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</si>
  <si>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</si>
  <si>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</si>
  <si>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</si>
  <si>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</si>
  <si>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</si>
  <si>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</si>
  <si>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</si>
  <si>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</si>
  <si>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</si>
  <si>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</si>
  <si>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</si>
  <si>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</si>
  <si>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</si>
  <si>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</si>
  <si>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</si>
  <si>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</si>
  <si>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</si>
  <si>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</si>
  <si>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</si>
  <si>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</si>
  <si>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</si>
  <si>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</si>
  <si>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</si>
  <si>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</si>
  <si>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</si>
  <si>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</si>
  <si>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</si>
  <si>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</si>
  <si>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</si>
  <si>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</si>
  <si>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</si>
  <si>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</si>
  <si>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</si>
  <si>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</si>
  <si>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</si>
  <si>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</si>
  <si>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</si>
  <si>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</si>
  <si>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</si>
  <si>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</si>
  <si>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</si>
  <si>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</si>
  <si>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</si>
  <si>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</si>
  <si>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</si>
  <si>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</si>
  <si>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</si>
  <si>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</si>
  <si>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</si>
  <si>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</si>
  <si>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</si>
  <si>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</si>
  <si>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</si>
  <si>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</si>
  <si>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</si>
  <si>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</si>
  <si>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</si>
  <si>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</si>
  <si>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</si>
  <si>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</si>
  <si>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</si>
  <si>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</si>
  <si>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</si>
  <si>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</si>
  <si>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</si>
  <si>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</si>
  <si>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</si>
  <si>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</si>
  <si>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</si>
  <si>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</si>
  <si>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</si>
  <si>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</si>
  <si>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</si>
  <si>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</si>
  <si>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</si>
  <si>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</si>
  <si>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</si>
  <si>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</si>
  <si>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</si>
  <si>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</si>
  <si>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</si>
  <si>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</si>
  <si>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</si>
  <si>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</si>
  <si>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</si>
  <si>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</si>
  <si>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</si>
  <si>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</si>
  <si>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</si>
  <si>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</si>
  <si>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</si>
  <si>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</si>
  <si>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</si>
  <si>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</si>
  <si>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</si>
  <si>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</si>
  <si>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</si>
  <si>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</si>
  <si>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</si>
  <si>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</si>
  <si>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</si>
  <si>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</si>
  <si>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</si>
  <si>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</si>
  <si>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</si>
  <si>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</si>
  <si>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</si>
  <si>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</si>
  <si>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</si>
  <si>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</si>
  <si>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</si>
  <si>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</si>
  <si>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</si>
  <si>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</si>
  <si>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</si>
  <si>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</si>
  <si>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</si>
  <si>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</si>
  <si>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</si>
  <si>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</si>
  <si>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</si>
  <si>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</si>
  <si>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</si>
  <si>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</si>
  <si>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</si>
  <si>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</si>
  <si>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</si>
  <si>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</si>
  <si>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</si>
  <si>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</si>
  <si>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</si>
  <si>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</si>
  <si>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</si>
  <si>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</si>
  <si>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</si>
  <si>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</si>
  <si>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</si>
  <si>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</si>
  <si>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</si>
  <si>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</si>
  <si>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</si>
  <si>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</si>
  <si>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</si>
  <si>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</si>
  <si>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</si>
  <si>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</si>
  <si>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</si>
  <si>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</si>
  <si>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</si>
  <si>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</si>
  <si>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</si>
  <si>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</si>
  <si>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</si>
  <si>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</si>
  <si>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</si>
  <si>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</si>
  <si>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</si>
  <si>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</si>
  <si>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</si>
  <si>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</si>
  <si>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</si>
  <si>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</si>
  <si>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</si>
  <si>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</si>
  <si>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</si>
  <si>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</si>
  <si>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</si>
  <si>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</si>
  <si>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</si>
  <si>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</si>
  <si>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</si>
  <si>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</si>
  <si>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</si>
  <si>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</si>
  <si>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</si>
  <si>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</si>
  <si>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</si>
  <si>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</si>
  <si>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</si>
  <si>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</si>
  <si>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</si>
  <si>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</si>
  <si>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</si>
  <si>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</si>
  <si>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</si>
  <si>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</si>
  <si>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</si>
  <si>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</si>
  <si>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</si>
  <si>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</si>
  <si>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</si>
  <si>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</si>
  <si>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</si>
  <si>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</si>
  <si>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</si>
  <si>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</si>
  <si>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</si>
  <si>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</si>
  <si>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</si>
  <si>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</si>
  <si>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</si>
  <si>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</si>
  <si>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</si>
  <si>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</si>
  <si>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</si>
  <si>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</si>
  <si>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</si>
  <si>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</si>
  <si>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</si>
  <si>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</si>
  <si>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</si>
  <si>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</si>
  <si>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</si>
  <si>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</si>
  <si>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</si>
  <si>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</si>
  <si>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</si>
  <si>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</si>
  <si>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</si>
  <si>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</si>
  <si>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</si>
  <si>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</si>
  <si>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</si>
  <si>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</si>
  <si>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</si>
  <si>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</si>
  <si>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</si>
  <si>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</si>
  <si>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</si>
  <si>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</si>
  <si>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</si>
  <si>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</si>
  <si>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</si>
  <si>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</si>
  <si>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</si>
  <si>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</si>
  <si>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</si>
  <si>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</si>
  <si>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</si>
  <si>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</si>
  <si>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</si>
  <si>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</si>
  <si>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</si>
  <si>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</si>
  <si>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</si>
  <si>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</si>
  <si>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</si>
  <si>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</si>
  <si>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</si>
  <si>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</si>
  <si>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</si>
  <si>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</si>
  <si>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</si>
  <si>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</si>
  <si>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</si>
  <si>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</si>
  <si>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</si>
  <si>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</si>
  <si>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</si>
  <si>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</si>
  <si>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</si>
  <si>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</si>
  <si>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</si>
  <si>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</si>
  <si>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</si>
  <si>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</si>
  <si>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</si>
  <si>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</si>
  <si>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</si>
  <si>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</si>
  <si>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</si>
  <si>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</si>
  <si>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</si>
  <si>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</si>
  <si>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</si>
  <si>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</si>
  <si>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</si>
  <si>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</si>
  <si>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</si>
  <si>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</si>
  <si>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</si>
  <si>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</si>
  <si>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</si>
  <si>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</si>
  <si>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</si>
  <si>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</si>
  <si>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</si>
  <si>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</si>
  <si>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</si>
  <si>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</si>
  <si>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</si>
  <si>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</si>
  <si>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</si>
  <si>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</si>
  <si>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</si>
  <si>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</si>
  <si>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</si>
  <si>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</si>
  <si>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</si>
  <si>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</si>
  <si>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</si>
  <si>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</si>
  <si>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</si>
  <si>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</si>
  <si>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</si>
  <si>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</si>
  <si>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</si>
  <si>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</si>
  <si>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</si>
  <si>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</si>
  <si>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</si>
  <si>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</si>
  <si>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</si>
  <si>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</si>
  <si>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</si>
  <si>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</si>
  <si>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</si>
  <si>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</si>
  <si>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</si>
  <si>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</si>
  <si>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</si>
  <si>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</si>
  <si>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</si>
  <si>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</si>
  <si>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</si>
  <si>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</si>
  <si>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</si>
  <si>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</si>
  <si>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</si>
  <si>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</si>
  <si>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</si>
  <si>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</si>
  <si>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</si>
  <si>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</si>
  <si>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</si>
  <si>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</si>
  <si>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</si>
  <si>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</si>
  <si>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</si>
  <si>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</si>
  <si>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</si>
  <si>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</si>
  <si>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</si>
  <si>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</si>
  <si>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</si>
  <si>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</si>
  <si>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</si>
  <si>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</si>
  <si>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</si>
  <si>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</si>
  <si>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</si>
  <si>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</si>
  <si>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</si>
  <si>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</si>
  <si>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</si>
  <si>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</si>
  <si>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</si>
  <si>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</si>
  <si>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</si>
  <si>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</si>
  <si>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</si>
  <si>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</si>
  <si>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</si>
  <si>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</si>
  <si>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</si>
  <si>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</si>
  <si>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</si>
  <si>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</si>
  <si>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</si>
  <si>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</si>
  <si>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</si>
  <si>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</si>
  <si>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</si>
  <si>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</si>
  <si>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</si>
  <si>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</si>
  <si>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</si>
  <si>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</si>
  <si>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</si>
  <si>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</si>
  <si>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</si>
  <si>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</si>
  <si>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</si>
  <si>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</si>
  <si>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</si>
  <si>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</si>
  <si>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</si>
  <si>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</si>
  <si>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</si>
  <si>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</si>
  <si>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</si>
  <si>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</si>
  <si>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</si>
  <si>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</si>
  <si>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</si>
  <si>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</si>
  <si>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</si>
  <si>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</si>
  <si>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</si>
  <si>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</si>
  <si>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</si>
  <si>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</si>
  <si>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</si>
  <si>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</si>
  <si>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</si>
  <si>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</si>
  <si>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</si>
  <si>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</si>
  <si>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</si>
  <si>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</si>
  <si>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</si>
  <si>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</si>
  <si>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</si>
  <si>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</si>
  <si>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</si>
  <si>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</si>
  <si>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</si>
  <si>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</si>
  <si>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</si>
  <si>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</si>
  <si>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</si>
  <si>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</si>
  <si>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</si>
  <si>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</si>
  <si>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</si>
  <si>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</si>
  <si>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</si>
  <si>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</si>
  <si>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</si>
  <si>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</si>
  <si>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</si>
  <si>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</si>
  <si>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</si>
  <si>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</si>
  <si>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</si>
  <si>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</si>
  <si>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</si>
  <si>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</si>
  <si>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</si>
  <si>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</si>
  <si>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</si>
  <si>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</si>
  <si>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</si>
  <si>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</si>
  <si>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</si>
  <si>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</si>
  <si>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</si>
  <si>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</si>
  <si>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</si>
  <si>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</si>
  <si>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</si>
  <si>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</si>
  <si>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</si>
  <si>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</si>
  <si>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</si>
  <si>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</si>
  <si>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</si>
  <si>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</si>
  <si>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</si>
  <si>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</si>
  <si>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</si>
  <si>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</si>
  <si>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</si>
  <si>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</si>
  <si>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</si>
  <si>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</si>
  <si>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</si>
  <si>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</si>
  <si>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</si>
  <si>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</si>
  <si>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</si>
  <si>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</si>
  <si>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</si>
  <si>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</si>
  <si>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</si>
  <si>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</si>
  <si>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</si>
  <si>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</si>
  <si>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</si>
  <si>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</si>
  <si>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</si>
  <si>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</si>
  <si>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</si>
  <si>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</si>
  <si>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</si>
  <si>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</si>
  <si>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</si>
  <si>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</si>
  <si>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</si>
  <si>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</si>
  <si>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</si>
  <si>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</si>
  <si>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</si>
  <si>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</si>
  <si>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</si>
  <si>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</si>
  <si>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</si>
  <si>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</si>
  <si>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</si>
  <si>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</si>
  <si>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</si>
  <si>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</si>
  <si>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</si>
  <si>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</si>
  <si>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</si>
  <si>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</si>
  <si>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</si>
  <si>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</si>
  <si>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</si>
  <si>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</si>
  <si>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</si>
  <si>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</si>
  <si>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</si>
  <si>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</si>
  <si>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</si>
  <si>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</si>
  <si>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</si>
  <si>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</si>
  <si>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</si>
  <si>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</si>
  <si>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</si>
  <si>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</si>
  <si>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</si>
  <si>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</si>
  <si>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</si>
  <si>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</si>
  <si>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</si>
  <si>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</si>
  <si>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</si>
  <si>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</si>
  <si>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</si>
  <si>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</si>
  <si>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</si>
  <si>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</si>
  <si>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</si>
  <si>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</si>
  <si>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</si>
  <si>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</si>
  <si>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</si>
  <si>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</si>
  <si>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</si>
  <si>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</si>
  <si>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</si>
  <si>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</si>
  <si>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</si>
  <si>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</si>
  <si>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</si>
  <si>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</si>
  <si>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</si>
  <si>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</si>
  <si>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</si>
  <si>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</si>
  <si>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</si>
  <si>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</si>
  <si>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</si>
  <si>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</si>
  <si>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</si>
  <si>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</si>
  <si>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</si>
  <si>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</si>
  <si>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</si>
  <si>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</si>
  <si>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</si>
  <si>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</si>
  <si>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</si>
  <si>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</si>
  <si>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</si>
  <si>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</si>
  <si>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</si>
  <si>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</si>
  <si>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</si>
  <si>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</si>
  <si>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</si>
  <si>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</si>
  <si>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</si>
  <si>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</si>
  <si>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</si>
  <si>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</si>
  <si>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</si>
  <si>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</si>
  <si>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</si>
  <si>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</si>
  <si>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</si>
  <si>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</si>
  <si>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</si>
  <si>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</si>
  <si>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</si>
  <si>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</si>
  <si>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</si>
  <si>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</si>
  <si>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</si>
  <si>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</si>
  <si>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</si>
  <si>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</si>
  <si>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</si>
  <si>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</si>
  <si>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</si>
  <si>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</si>
  <si>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</si>
  <si>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</si>
  <si>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</si>
  <si>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</si>
  <si>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</si>
  <si>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</si>
  <si>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</si>
  <si>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</si>
  <si>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</si>
  <si>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</si>
  <si>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</si>
  <si>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</si>
  <si>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</si>
  <si>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</si>
  <si>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</si>
  <si>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</si>
  <si>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</si>
  <si>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</si>
  <si>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</si>
  <si>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</si>
  <si>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</si>
  <si>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</si>
  <si>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</si>
  <si>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</si>
  <si>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</si>
  <si>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</si>
  <si>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</si>
  <si>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</si>
  <si>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</si>
  <si>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</si>
  <si>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</si>
  <si>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</si>
  <si>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</si>
  <si>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</si>
  <si>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</si>
  <si>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</si>
  <si>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</si>
  <si>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</si>
  <si>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</si>
  <si>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</si>
  <si>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</si>
  <si>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</si>
  <si>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</si>
  <si>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</si>
  <si>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</si>
  <si>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</si>
  <si>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</si>
  <si>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</si>
  <si>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</si>
  <si>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</si>
  <si>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</si>
  <si>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</si>
  <si>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</si>
  <si>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</si>
  <si>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</si>
  <si>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</si>
  <si>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</si>
  <si>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</si>
  <si>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</si>
  <si>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</si>
  <si>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</si>
  <si>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</si>
  <si>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</si>
  <si>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</si>
  <si>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</si>
  <si>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</si>
  <si>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</si>
  <si>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</si>
  <si>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</si>
  <si>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</si>
  <si>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</si>
  <si>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</si>
  <si>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</si>
  <si>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</si>
  <si>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</si>
  <si>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</si>
  <si>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</si>
  <si>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</si>
  <si>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</si>
  <si>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</si>
  <si>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</si>
  <si>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</si>
  <si>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</si>
  <si>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</si>
  <si>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</si>
  <si>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</si>
  <si>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</si>
  <si>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</si>
  <si>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</si>
  <si>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</si>
  <si>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</si>
  <si>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</si>
  <si>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</si>
  <si>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</si>
  <si>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</si>
  <si>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</si>
  <si>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</si>
  <si>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</si>
  <si>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</si>
  <si>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</si>
  <si>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</si>
  <si>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</si>
  <si>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</si>
  <si>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</si>
  <si>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</si>
  <si>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</si>
  <si>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</si>
  <si>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</si>
  <si>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</si>
  <si>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</si>
  <si>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</si>
  <si>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</si>
  <si>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</si>
  <si>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</si>
  <si>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</si>
  <si>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</si>
  <si>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</si>
  <si>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</si>
  <si>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</si>
  <si>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</si>
  <si>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</si>
  <si>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</si>
  <si>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</si>
  <si>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</si>
  <si>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</si>
  <si>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</si>
  <si>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</si>
  <si>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</si>
  <si>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</si>
  <si>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</si>
  <si>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</si>
  <si>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</si>
  <si>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</si>
  <si>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</si>
  <si>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</si>
  <si>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</si>
  <si>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</si>
  <si>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</si>
  <si>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</si>
  <si>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</si>
  <si>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</si>
  <si>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</si>
  <si>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</si>
  <si>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</si>
  <si>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</si>
  <si>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</si>
  <si>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</si>
  <si>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</si>
  <si>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</si>
  <si>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</si>
  <si>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</si>
  <si>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</si>
  <si>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</si>
  <si>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</si>
  <si>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</si>
  <si>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</si>
  <si>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</si>
  <si>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</si>
  <si>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</si>
  <si>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</si>
  <si>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</si>
  <si>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</si>
  <si>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</si>
  <si>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</si>
  <si>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</si>
  <si>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</si>
  <si>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</si>
  <si>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</si>
  <si>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</si>
  <si>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</si>
  <si>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</si>
  <si>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</si>
  <si>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</si>
  <si>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</si>
  <si>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</si>
  <si>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</si>
  <si>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</si>
  <si>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</si>
  <si>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</si>
  <si>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</si>
  <si>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</si>
  <si>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</si>
  <si>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</si>
  <si>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</si>
  <si>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</si>
  <si>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</si>
  <si>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</si>
  <si>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</si>
  <si>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</si>
  <si>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</si>
  <si>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</si>
  <si>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</si>
  <si>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</si>
  <si>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</si>
  <si>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</si>
  <si>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</si>
  <si>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</si>
  <si>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</si>
  <si>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</si>
  <si>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</si>
  <si>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</si>
  <si>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</si>
  <si>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</si>
  <si>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</si>
  <si>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</si>
  <si>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</si>
  <si>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</si>
  <si>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</si>
  <si>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</si>
  <si>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</si>
  <si>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</si>
  <si>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</si>
  <si>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</si>
  <si>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</si>
  <si>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</si>
  <si>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</si>
  <si>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</si>
  <si>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</si>
  <si>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</si>
  <si>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</si>
  <si>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</si>
  <si>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</si>
  <si>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</si>
  <si>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</si>
  <si>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</si>
  <si>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</si>
  <si>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</si>
  <si>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</si>
  <si>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</si>
  <si>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</si>
  <si>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</si>
  <si>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</si>
  <si>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</si>
  <si>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</si>
  <si>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</si>
  <si>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</si>
  <si>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</si>
  <si>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</si>
  <si>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</si>
  <si>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</si>
  <si>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</si>
  <si>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</si>
  <si>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</si>
  <si>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</si>
  <si>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</si>
  <si>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</si>
  <si>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</si>
  <si>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</si>
  <si>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</si>
  <si>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</si>
  <si>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</si>
  <si>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</si>
  <si>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</si>
  <si>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</si>
  <si>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</si>
  <si>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</si>
  <si>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</si>
  <si>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</si>
  <si>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</si>
  <si>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</si>
  <si>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</si>
  <si>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</si>
  <si>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</si>
  <si>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</si>
  <si>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</si>
  <si>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</si>
  <si>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</si>
  <si>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</si>
  <si>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</si>
  <si>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</si>
  <si>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</si>
  <si>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</si>
  <si>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</si>
  <si>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</si>
  <si>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</si>
  <si>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</si>
  <si>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</si>
  <si>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</si>
  <si>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</si>
  <si>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</si>
  <si>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</si>
  <si>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</si>
  <si>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</si>
  <si>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</si>
  <si>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</si>
  <si>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</si>
  <si>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</si>
  <si>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</si>
  <si>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</si>
  <si>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</si>
  <si>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</si>
  <si>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</si>
  <si>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</si>
  <si>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</si>
  <si>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</si>
  <si>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</si>
  <si>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</si>
  <si>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</si>
  <si>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</si>
  <si>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</si>
  <si>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</si>
  <si>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</si>
  <si>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</si>
  <si>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</si>
  <si>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</si>
  <si>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</si>
  <si>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</si>
  <si>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</si>
  <si>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</si>
  <si>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</si>
  <si>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</si>
  <si>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</si>
  <si>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</si>
  <si>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</si>
  <si>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</si>
  <si>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</si>
  <si>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</si>
  <si>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</si>
  <si>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</si>
  <si>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</si>
  <si>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</si>
  <si>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</si>
  <si>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</si>
  <si>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</si>
  <si>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</si>
  <si>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</si>
  <si>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</si>
  <si>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</si>
  <si>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</si>
  <si>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</si>
  <si>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</si>
  <si>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</si>
  <si>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</si>
  <si>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</si>
  <si>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</si>
  <si>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</si>
  <si>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</si>
  <si>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</si>
  <si>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</si>
  <si>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</si>
  <si>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</si>
  <si>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</si>
  <si>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</si>
  <si>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</si>
  <si>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</si>
  <si>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</si>
  <si>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</si>
  <si>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</si>
  <si>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</si>
  <si>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</si>
  <si>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</si>
  <si>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</si>
  <si>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</si>
  <si>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</si>
  <si>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</si>
  <si>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</si>
  <si>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</si>
  <si>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</si>
  <si>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</si>
  <si>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</si>
  <si>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</si>
  <si>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</si>
  <si>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</si>
  <si>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</si>
  <si>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</si>
  <si>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</si>
  <si>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</si>
  <si>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</si>
  <si>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</si>
  <si>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</si>
  <si>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</si>
  <si>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</si>
  <si>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</si>
  <si>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</si>
  <si>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</si>
  <si>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</si>
  <si>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</si>
  <si>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</si>
  <si>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</si>
  <si>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</si>
  <si>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</si>
  <si>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</si>
  <si>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</si>
  <si>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</si>
  <si>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</si>
  <si>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</si>
  <si>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</si>
  <si>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</si>
  <si>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</si>
  <si>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</si>
  <si>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</si>
  <si>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</si>
  <si>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</si>
  <si>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</si>
  <si>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</si>
  <si>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</si>
  <si>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</si>
  <si>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</si>
  <si>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</si>
  <si>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</si>
  <si>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</si>
  <si>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</si>
  <si>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</si>
  <si>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</si>
  <si>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</si>
  <si>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</si>
  <si>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</si>
  <si>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</si>
  <si>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</si>
  <si>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</si>
  <si>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</si>
  <si>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</si>
  <si>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</si>
  <si>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</si>
  <si>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</si>
  <si>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</si>
  <si>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</si>
  <si>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</si>
  <si>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</si>
  <si>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</si>
  <si>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</si>
  <si>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</si>
  <si>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</si>
  <si>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</si>
  <si>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</si>
  <si>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</si>
  <si>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</si>
  <si>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</si>
  <si>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</si>
  <si>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</si>
  <si>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</si>
  <si>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</si>
  <si>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</si>
  <si>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</si>
  <si>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</si>
  <si>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</si>
  <si>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</si>
  <si>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</si>
  <si>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</si>
  <si>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</si>
  <si>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</si>
  <si>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</si>
  <si>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</si>
  <si>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</si>
  <si>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</si>
  <si>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</si>
  <si>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</si>
  <si>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</si>
  <si>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</si>
  <si>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</si>
  <si>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</si>
  <si>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</si>
  <si>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</si>
  <si>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</si>
  <si>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</si>
  <si>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</si>
  <si>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</si>
  <si>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</si>
  <si>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</si>
  <si>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</si>
  <si>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</si>
  <si>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</si>
  <si>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</si>
  <si>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</si>
  <si>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</si>
  <si>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</si>
  <si>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</si>
  <si>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</si>
  <si>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</si>
  <si>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</si>
  <si>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</si>
  <si>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</si>
  <si>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</si>
  <si>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</si>
  <si>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</si>
  <si>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</si>
  <si>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</si>
  <si>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</si>
  <si>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</si>
  <si>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</si>
  <si>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</si>
  <si>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</si>
  <si>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</si>
  <si>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</si>
  <si>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</si>
  <si>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</si>
  <si>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</si>
  <si>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</si>
  <si>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</si>
  <si>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</si>
  <si>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</si>
  <si>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</si>
  <si>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</si>
  <si>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</si>
  <si>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</si>
  <si>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</si>
  <si>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</si>
  <si>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</si>
  <si>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</si>
  <si>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</si>
  <si>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</si>
  <si>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</si>
  <si>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</si>
  <si>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</si>
  <si>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</si>
  <si>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</si>
  <si>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</si>
  <si>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</si>
  <si>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</si>
  <si>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</si>
  <si>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</si>
  <si>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</si>
  <si>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</si>
  <si>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</si>
  <si>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</si>
  <si>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</si>
  <si>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</si>
  <si>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</si>
  <si>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</si>
  <si>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</si>
  <si>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</si>
  <si>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</si>
  <si>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</si>
  <si>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</si>
  <si>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</si>
  <si>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</si>
  <si>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</si>
  <si>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</si>
  <si>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</si>
  <si>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</si>
  <si>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</si>
  <si>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</si>
  <si>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</si>
  <si>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</si>
  <si>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</si>
  <si>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</si>
  <si>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</si>
  <si>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</si>
  <si>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</si>
  <si>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</si>
  <si>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</si>
  <si>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</si>
  <si>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</si>
  <si>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</si>
  <si>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</si>
  <si>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</si>
  <si>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</si>
  <si>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</si>
  <si>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</si>
  <si>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</si>
  <si>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</si>
  <si>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</si>
  <si>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</si>
  <si>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</si>
  <si>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</si>
  <si>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</si>
  <si>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</si>
  <si>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</si>
  <si>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</si>
  <si>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</si>
  <si>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</si>
  <si>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</si>
  <si>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</si>
  <si>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</si>
  <si>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</si>
  <si>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</si>
  <si>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</si>
  <si>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</si>
  <si>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</si>
  <si>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</si>
  <si>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</si>
  <si>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</si>
  <si>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</si>
  <si>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</si>
  <si>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</si>
  <si>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</si>
  <si>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</si>
  <si>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</si>
  <si>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</si>
  <si>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</si>
  <si>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</si>
  <si>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</si>
  <si>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</si>
  <si>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</si>
  <si>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</si>
  <si>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</si>
  <si>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</si>
  <si>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</si>
  <si>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</si>
  <si>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</si>
  <si>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</si>
  <si>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</si>
  <si>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</si>
  <si>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</si>
  <si>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</si>
  <si>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</si>
  <si>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</si>
  <si>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</si>
  <si>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</si>
  <si>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</si>
  <si>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</si>
  <si>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</si>
  <si>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</si>
  <si>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</si>
  <si>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</si>
  <si>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</si>
  <si>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</si>
  <si>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</si>
  <si>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</si>
  <si>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</si>
  <si>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</si>
  <si>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</si>
  <si>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</si>
  <si>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</si>
  <si>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</si>
  <si>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</si>
  <si>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</si>
  <si>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</si>
  <si>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</si>
  <si>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</si>
  <si>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</si>
  <si>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</si>
  <si>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</si>
  <si>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</si>
  <si>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</si>
  <si>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</si>
  <si>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</si>
  <si>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</si>
  <si>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</si>
  <si>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</si>
  <si>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</si>
  <si>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</si>
  <si>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</si>
  <si>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</si>
  <si>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</si>
  <si>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</si>
  <si>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</si>
  <si>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</si>
  <si>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</si>
  <si>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</si>
  <si>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</si>
  <si>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</si>
  <si>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</si>
  <si>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</si>
  <si>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</si>
  <si>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</si>
  <si>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</si>
  <si>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</si>
  <si>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</si>
  <si>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</si>
  <si>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</si>
  <si>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</si>
  <si>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</si>
  <si>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</si>
  <si>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</si>
  <si>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</si>
  <si>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</si>
  <si>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</si>
  <si>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</si>
  <si>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</si>
  <si>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</si>
  <si>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</si>
  <si>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</si>
  <si>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</si>
  <si>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</si>
  <si>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</si>
  <si>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</si>
  <si>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</si>
  <si>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</si>
  <si>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</si>
  <si>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</si>
  <si>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</si>
  <si>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</si>
  <si>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</si>
  <si>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</si>
  <si>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</si>
  <si>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</si>
  <si>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</si>
  <si>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</si>
  <si>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</si>
  <si>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</si>
  <si>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</si>
  <si>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</si>
  <si>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</si>
  <si>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</si>
  <si>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</si>
  <si>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</si>
  <si>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</si>
  <si>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</si>
  <si>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</si>
  <si>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</si>
  <si>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</si>
  <si>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</si>
  <si>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</si>
  <si>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</si>
  <si>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</si>
  <si>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</si>
  <si>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</si>
  <si>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</si>
  <si>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</si>
  <si>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</si>
  <si>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</si>
  <si>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</si>
  <si>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</si>
  <si>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</si>
  <si>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</si>
  <si>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</si>
  <si>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</si>
  <si>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</si>
  <si>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</si>
  <si>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</si>
  <si>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</si>
  <si>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</si>
  <si>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</si>
  <si>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</si>
  <si>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</si>
  <si>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</si>
  <si>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</si>
  <si>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</si>
  <si>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</si>
  <si>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</si>
  <si>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</si>
  <si>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</si>
  <si>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</si>
  <si>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</si>
  <si>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</si>
  <si>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</si>
  <si>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</si>
  <si>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</si>
  <si>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</si>
  <si>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</si>
  <si>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</si>
  <si>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</si>
  <si>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</si>
  <si>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</si>
  <si>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</si>
  <si>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</si>
  <si>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</si>
  <si>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</si>
  <si>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</si>
  <si>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</si>
  <si>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</si>
  <si>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</si>
  <si>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</si>
  <si>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</si>
  <si>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</si>
  <si>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</si>
  <si>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</si>
  <si>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</si>
  <si>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</si>
  <si>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</si>
  <si>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</si>
  <si>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</si>
  <si>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</si>
  <si>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</si>
  <si>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</si>
  <si>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</si>
  <si>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</si>
  <si>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</si>
  <si>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</si>
  <si>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</si>
  <si>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</si>
  <si>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</si>
  <si>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</si>
  <si>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</si>
  <si>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</si>
  <si>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</si>
  <si>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</si>
  <si>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</si>
  <si>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</si>
  <si>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</si>
  <si>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</si>
  <si>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</si>
  <si>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</si>
  <si>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</si>
  <si>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</si>
  <si>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</si>
  <si>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</si>
  <si>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</si>
  <si>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</si>
  <si>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</si>
  <si>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</si>
  <si>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</si>
  <si>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</si>
  <si>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</si>
  <si>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</si>
  <si>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</si>
  <si>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</si>
  <si>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</si>
  <si>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</si>
  <si>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</si>
  <si>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</si>
  <si>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</si>
  <si>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</si>
  <si>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</si>
  <si>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</si>
  <si>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</si>
  <si>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</si>
  <si>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</si>
  <si>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</si>
  <si>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</si>
  <si>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</si>
  <si>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</si>
  <si>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</si>
  <si>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</si>
  <si>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</si>
  <si>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</si>
  <si>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</si>
  <si>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</si>
  <si>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</si>
  <si>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</si>
  <si>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</si>
  <si>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</si>
  <si>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</si>
  <si>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</si>
  <si>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</si>
  <si>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</si>
  <si>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</si>
  <si>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</si>
  <si>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</si>
  <si>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</si>
  <si>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</si>
  <si>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</si>
  <si>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</si>
  <si>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</si>
  <si>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</si>
  <si>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</si>
  <si>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</si>
  <si>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</si>
  <si>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</si>
  <si>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</si>
  <si>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</si>
  <si>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</si>
  <si>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</si>
  <si>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</si>
  <si>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</si>
  <si>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</si>
  <si>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</si>
  <si>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</si>
  <si>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</si>
  <si>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</si>
  <si>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</si>
  <si>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</si>
  <si>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</si>
  <si>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</si>
  <si>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</si>
  <si>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</si>
  <si>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</si>
  <si>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</si>
  <si>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</si>
  <si>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</si>
  <si>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</si>
  <si>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</si>
  <si>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</si>
  <si>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</si>
  <si>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</si>
  <si>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</si>
  <si>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</si>
  <si>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</si>
  <si>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</si>
  <si>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</si>
  <si>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</si>
  <si>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</si>
  <si>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</si>
  <si>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</si>
  <si>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</si>
  <si>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</si>
  <si>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</si>
  <si>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</si>
  <si>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</si>
  <si>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</si>
  <si>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</si>
  <si>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</si>
  <si>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</si>
  <si>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</si>
  <si>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</si>
  <si>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</si>
  <si>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</si>
  <si>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</si>
  <si>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</si>
  <si>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</si>
  <si>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</si>
  <si>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</si>
  <si>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</si>
  <si>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</si>
  <si>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</si>
  <si>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</si>
  <si>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</si>
  <si>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</si>
  <si>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</si>
  <si>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</si>
  <si>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</si>
  <si>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</si>
  <si>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</si>
  <si>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</si>
  <si>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</si>
  <si>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</si>
  <si>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</si>
  <si>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</si>
  <si>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</si>
  <si>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</si>
  <si>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</si>
  <si>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</si>
  <si>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</si>
  <si>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</si>
  <si>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</si>
  <si>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</si>
  <si>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</si>
  <si>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</si>
  <si>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</si>
  <si>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</si>
  <si>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</si>
  <si>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</si>
  <si>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</si>
  <si>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</si>
  <si>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</si>
  <si>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</si>
  <si>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</si>
  <si>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</si>
  <si>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</si>
  <si>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</si>
  <si>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</si>
  <si>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</si>
  <si>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</si>
  <si>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</si>
  <si>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</si>
  <si>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</si>
  <si>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</si>
  <si>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</si>
  <si>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</si>
  <si>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</si>
  <si>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</si>
  <si>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</si>
  <si>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</si>
  <si>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</si>
  <si>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</si>
  <si>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</si>
  <si>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</si>
  <si>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</si>
  <si>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</si>
  <si>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</si>
  <si>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</si>
  <si>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</si>
  <si>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</si>
  <si>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</si>
  <si>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</si>
  <si>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</si>
  <si>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</si>
  <si>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</si>
  <si>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</si>
  <si>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</si>
  <si>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</si>
  <si>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</si>
  <si>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</si>
  <si>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</si>
  <si>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</si>
  <si>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</si>
  <si>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</si>
  <si>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</si>
  <si>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</si>
  <si>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</si>
  <si>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</si>
  <si>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</si>
  <si>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</si>
  <si>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</si>
  <si>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</si>
  <si>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</si>
  <si>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</si>
  <si>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</si>
  <si>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</si>
  <si>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</si>
  <si>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</si>
  <si>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</si>
  <si>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</si>
  <si>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</si>
  <si>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</si>
  <si>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</si>
  <si>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</si>
  <si>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</si>
  <si>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</si>
  <si>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</si>
  <si>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</si>
  <si>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</si>
  <si>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</si>
  <si>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</si>
  <si>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</si>
  <si>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</si>
  <si>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</si>
  <si>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</si>
  <si>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</si>
  <si>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</si>
  <si>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</si>
  <si>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</si>
  <si>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</si>
  <si>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</si>
  <si>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</si>
  <si>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</si>
  <si>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</si>
  <si>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</si>
  <si>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</si>
  <si>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</si>
  <si>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</si>
  <si>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</si>
  <si>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</si>
  <si>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</si>
  <si>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</si>
  <si>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</si>
  <si>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</si>
  <si>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</si>
  <si>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</si>
  <si>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</si>
  <si>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</si>
  <si>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</si>
  <si>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</si>
  <si>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</si>
  <si>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</si>
  <si>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</si>
  <si>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</si>
  <si>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</si>
  <si>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</si>
  <si>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</si>
  <si>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</si>
  <si>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</si>
  <si>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</si>
  <si>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</si>
  <si>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</si>
  <si>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</si>
  <si>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</si>
  <si>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</si>
  <si>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</si>
  <si>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</si>
  <si>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</si>
  <si>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</si>
  <si>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</si>
  <si>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</si>
  <si>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</si>
  <si>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</si>
  <si>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</si>
  <si>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</si>
  <si>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</si>
  <si>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</si>
  <si>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</si>
  <si>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</si>
  <si>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</si>
  <si>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</si>
  <si>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</si>
  <si>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</si>
  <si>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</si>
  <si>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</si>
  <si>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</si>
  <si>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</si>
  <si>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</si>
  <si>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</si>
  <si>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</si>
  <si>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</si>
  <si>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</si>
  <si>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</si>
  <si>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</si>
  <si>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</si>
  <si>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</si>
  <si>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</si>
  <si>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</si>
  <si>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</si>
  <si>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</si>
  <si>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</si>
  <si>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</si>
  <si>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</si>
  <si>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</si>
  <si>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</si>
  <si>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</si>
  <si>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</si>
  <si>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</si>
  <si>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</si>
  <si>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</si>
  <si>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</si>
  <si>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</si>
  <si>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</si>
  <si>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</si>
  <si>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</si>
  <si>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</si>
  <si>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</si>
  <si>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</si>
  <si>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</si>
  <si>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</si>
  <si>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</si>
  <si>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</si>
  <si>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</si>
  <si>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</si>
  <si>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</si>
  <si>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</si>
  <si>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</si>
  <si>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</si>
  <si>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</si>
  <si>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</si>
  <si>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</si>
  <si>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</si>
  <si>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</si>
  <si>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</si>
  <si>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</si>
  <si>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</si>
  <si>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</si>
  <si>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</si>
  <si>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</si>
  <si>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</si>
  <si>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</si>
  <si>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</si>
  <si>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</si>
  <si>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</si>
  <si>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</si>
  <si>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</si>
  <si>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</si>
  <si>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</si>
  <si>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</si>
  <si>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</si>
  <si>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</si>
  <si>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</si>
  <si>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</si>
  <si>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</si>
  <si>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</si>
  <si>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</si>
  <si>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</si>
  <si>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</si>
  <si>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</si>
  <si>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</si>
  <si>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</si>
  <si>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</si>
  <si>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</si>
  <si>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</si>
  <si>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</si>
  <si>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</si>
  <si>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</si>
  <si>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</si>
  <si>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</si>
  <si>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</si>
  <si>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</si>
  <si>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</si>
  <si>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</si>
  <si>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</si>
  <si>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</si>
  <si>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</si>
  <si>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</si>
  <si>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</si>
  <si>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</si>
  <si>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</si>
  <si>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</si>
  <si>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</si>
  <si>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</si>
  <si>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</si>
  <si>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</si>
  <si>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</si>
  <si>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</si>
  <si>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</si>
  <si>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</si>
  <si>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</si>
  <si>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</si>
  <si>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</si>
  <si>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</si>
  <si>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</si>
  <si>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</si>
  <si>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</si>
  <si>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</si>
  <si>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</si>
  <si>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</si>
  <si>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</si>
  <si>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</si>
  <si>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</si>
  <si>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</si>
  <si>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</si>
  <si>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</si>
  <si>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</si>
  <si>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</si>
  <si>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</si>
  <si>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</si>
  <si>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</si>
  <si>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</si>
  <si>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</si>
  <si>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</si>
  <si>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</si>
  <si>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</si>
  <si>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</si>
  <si>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</si>
  <si>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</si>
  <si>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</si>
  <si>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</si>
  <si>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</si>
  <si>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</si>
  <si>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</si>
  <si>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</si>
  <si>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</si>
  <si>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</si>
  <si>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</si>
  <si>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</si>
  <si>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</si>
  <si>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</si>
  <si>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</si>
  <si>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</si>
  <si>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</si>
  <si>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</si>
  <si>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</si>
  <si>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</si>
  <si>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</si>
  <si>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</si>
  <si>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</si>
  <si>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</si>
  <si>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</si>
  <si>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</si>
  <si>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</si>
  <si>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</si>
  <si>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</si>
  <si>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</si>
  <si>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</si>
  <si>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</si>
  <si>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</si>
  <si>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</si>
  <si>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</si>
  <si>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</si>
  <si>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</si>
  <si>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</si>
  <si>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</si>
  <si>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</si>
  <si>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</si>
  <si>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</si>
  <si>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</si>
  <si>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</si>
  <si>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</si>
  <si>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</si>
  <si>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</si>
  <si>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</si>
  <si>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</si>
  <si>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</si>
  <si>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</si>
  <si>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</si>
  <si>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</si>
  <si>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</si>
  <si>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</si>
  <si>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</si>
  <si>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</si>
  <si>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</si>
  <si>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</si>
  <si>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</si>
  <si>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</si>
  <si>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</si>
  <si>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</si>
  <si>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</si>
  <si>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</si>
  <si>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</si>
  <si>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</si>
  <si>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</si>
  <si>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</si>
  <si>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</si>
  <si>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</si>
  <si>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</si>
  <si>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</si>
  <si>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</si>
  <si>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</si>
  <si>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</si>
  <si>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</si>
  <si>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</si>
  <si>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</si>
  <si>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</si>
  <si>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</si>
  <si>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</si>
  <si>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</si>
  <si>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</si>
  <si>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</si>
  <si>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</si>
  <si>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</si>
  <si>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</si>
  <si>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</si>
  <si>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</si>
  <si>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</si>
  <si>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</si>
  <si>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</si>
  <si>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</si>
  <si>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</si>
  <si>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</si>
  <si>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</si>
  <si>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</si>
  <si>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</si>
  <si>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</si>
  <si>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</si>
  <si>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</si>
  <si>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</si>
  <si>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</si>
  <si>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</si>
  <si>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</si>
  <si>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</si>
  <si>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</si>
  <si>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</si>
  <si>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</si>
  <si>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</si>
  <si>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</si>
  <si>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</si>
  <si>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</si>
  <si>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</si>
  <si>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</si>
  <si>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</si>
  <si>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</si>
  <si>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</si>
  <si>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</si>
  <si>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</si>
  <si>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</si>
  <si>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</si>
  <si>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</si>
  <si>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</si>
  <si>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</si>
  <si>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</si>
  <si>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</si>
  <si>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</si>
  <si>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</si>
  <si>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</si>
  <si>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</si>
  <si>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</si>
  <si>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</si>
  <si>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</si>
  <si>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</si>
  <si>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</si>
  <si>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</si>
  <si>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</si>
  <si>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</si>
  <si>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</si>
  <si>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</si>
  <si>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</si>
  <si>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</si>
  <si>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</si>
  <si>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</si>
  <si>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</si>
  <si>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</si>
  <si>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</si>
  <si>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</si>
  <si>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</si>
  <si>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</si>
  <si>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</si>
  <si>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</si>
  <si>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</si>
  <si>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</si>
  <si>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</si>
  <si>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</si>
  <si>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</si>
  <si>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</si>
  <si>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</si>
  <si>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</si>
  <si>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</si>
  <si>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</si>
  <si>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</si>
  <si>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</si>
  <si>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</si>
  <si>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</si>
  <si>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</si>
  <si>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</si>
  <si>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</si>
  <si>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</si>
  <si>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</si>
  <si>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</si>
  <si>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</si>
  <si>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</si>
  <si>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</si>
  <si>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</si>
  <si>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</si>
  <si>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</si>
  <si>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</si>
  <si>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</si>
  <si>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</si>
  <si>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</si>
  <si>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</si>
  <si>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</si>
  <si>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</si>
  <si>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</si>
  <si>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</si>
  <si>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</si>
  <si>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</si>
  <si>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</si>
  <si>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</si>
  <si>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</si>
  <si>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</si>
  <si>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</si>
  <si>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</si>
  <si>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</si>
  <si>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</si>
  <si>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</si>
  <si>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</si>
  <si>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</si>
  <si>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</si>
  <si>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</si>
  <si>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</si>
  <si>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</si>
  <si>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</si>
  <si>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</si>
  <si>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</si>
  <si>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</si>
  <si>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</si>
  <si>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</si>
  <si>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</si>
  <si>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</si>
  <si>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</si>
  <si>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</si>
  <si>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</si>
  <si>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</si>
  <si>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</si>
  <si>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</si>
  <si>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</si>
  <si>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</si>
  <si>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</si>
  <si>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</si>
  <si>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</si>
  <si>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</si>
  <si>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</si>
  <si>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</si>
  <si>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</si>
  <si>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</si>
  <si>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</si>
  <si>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</si>
  <si>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</si>
  <si>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</si>
  <si>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</si>
  <si>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</si>
  <si>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</si>
  <si>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</si>
  <si>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</si>
  <si>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</si>
  <si>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</si>
  <si>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</si>
  <si>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</si>
  <si>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</si>
  <si>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</si>
  <si>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</si>
  <si>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</si>
  <si>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</si>
  <si>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</si>
  <si>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</si>
  <si>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</si>
  <si>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</si>
  <si>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</si>
  <si>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</si>
  <si>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</si>
  <si>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</si>
  <si>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</si>
  <si>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</si>
  <si>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</si>
  <si>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</si>
  <si>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</si>
  <si>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</si>
  <si>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</si>
  <si>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</si>
  <si>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</si>
  <si>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</si>
  <si>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</si>
  <si>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</si>
  <si>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</si>
  <si>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</si>
  <si>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</si>
  <si>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</si>
  <si>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</si>
  <si>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</si>
  <si>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</si>
  <si>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</si>
  <si>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</si>
  <si>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</si>
  <si>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</si>
  <si>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</si>
  <si>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</si>
  <si>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</si>
  <si>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</si>
  <si>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</si>
  <si>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</si>
  <si>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</si>
  <si>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</si>
  <si>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</si>
  <si>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</si>
  <si>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</si>
  <si>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</si>
  <si>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</si>
  <si>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</si>
  <si>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</si>
  <si>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</si>
  <si>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</si>
  <si>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</si>
  <si>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</si>
  <si>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</si>
  <si>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</si>
  <si>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</si>
  <si>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</si>
  <si>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</si>
  <si>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</si>
  <si>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</si>
  <si>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</si>
  <si>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</si>
  <si>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</si>
  <si>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</si>
  <si>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</si>
  <si>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</si>
  <si>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</si>
  <si>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</si>
  <si>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</si>
  <si>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</si>
  <si>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</si>
  <si>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</si>
  <si>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</si>
  <si>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</si>
  <si>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</si>
  <si>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</si>
  <si>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</si>
  <si>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</si>
  <si>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</si>
  <si>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</si>
  <si>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</si>
  <si>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</si>
  <si>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</si>
  <si>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</si>
  <si>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</si>
  <si>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</si>
  <si>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</si>
  <si>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</si>
  <si>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</si>
  <si>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</si>
  <si>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</si>
  <si>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</si>
  <si>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</si>
  <si>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</si>
  <si>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</si>
  <si>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</si>
  <si>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</si>
  <si>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</si>
  <si>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</si>
  <si>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</si>
  <si>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</si>
  <si>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</si>
  <si>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</si>
  <si>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</si>
  <si>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</si>
  <si>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</si>
  <si>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</si>
  <si>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</si>
  <si>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</si>
  <si>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</si>
  <si>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</si>
  <si>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</si>
  <si>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</si>
  <si>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</si>
  <si>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</si>
  <si>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</si>
  <si>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</si>
  <si>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</si>
  <si>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</si>
  <si>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</si>
  <si>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</si>
  <si>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</si>
  <si>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</si>
  <si>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</si>
  <si>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</si>
  <si>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</si>
  <si>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</si>
  <si>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</si>
  <si>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</si>
  <si>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</si>
  <si>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</si>
  <si>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</si>
  <si>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</si>
  <si>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</si>
  <si>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</si>
  <si>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</si>
  <si>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</si>
  <si>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</si>
  <si>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</si>
  <si>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</si>
  <si>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</si>
  <si>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</si>
  <si>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</si>
  <si>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</si>
  <si>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</si>
  <si>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</si>
  <si>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</si>
  <si>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</si>
  <si>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</si>
  <si>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</si>
  <si>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</si>
  <si>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</si>
  <si>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</si>
  <si>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</si>
  <si>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</si>
  <si>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</si>
  <si>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</si>
  <si>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</si>
  <si>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</si>
  <si>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</si>
  <si>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</si>
  <si>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</si>
  <si>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</si>
  <si>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</si>
  <si>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</si>
  <si>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</si>
  <si>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</si>
  <si>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</si>
  <si>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</si>
  <si>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</si>
  <si>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</si>
  <si>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</si>
  <si>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</si>
  <si>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</si>
  <si>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</si>
  <si>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</si>
  <si>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</si>
  <si>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</si>
  <si>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</si>
  <si>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</si>
  <si>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</si>
  <si>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</si>
  <si>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</si>
  <si>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</si>
  <si>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</si>
  <si>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</si>
  <si>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</si>
  <si>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</si>
  <si>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</si>
  <si>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</si>
  <si>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</si>
  <si>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</si>
  <si>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</si>
  <si>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</si>
  <si>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</si>
  <si>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</si>
  <si>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</si>
  <si>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</si>
  <si>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</si>
  <si>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</si>
  <si>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</si>
  <si>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</si>
  <si>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</si>
  <si>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</si>
  <si>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</si>
  <si>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</si>
  <si>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</si>
  <si>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</si>
  <si>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</si>
  <si>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</si>
  <si>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</si>
  <si>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</si>
  <si>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</si>
  <si>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</si>
  <si>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</si>
  <si>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</si>
  <si>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</si>
  <si>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</si>
  <si>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</si>
  <si>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</si>
  <si>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</si>
  <si>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</si>
  <si>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</si>
  <si>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</si>
  <si>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</si>
  <si>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</si>
  <si>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</si>
  <si>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</si>
  <si>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</si>
  <si>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</si>
  <si>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</si>
  <si>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</si>
  <si>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</si>
  <si>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</si>
  <si>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</si>
  <si>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</si>
  <si>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</si>
  <si>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</si>
  <si>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</si>
  <si>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</si>
  <si>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</si>
  <si>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</si>
  <si>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</si>
  <si>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</si>
  <si>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</si>
  <si>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</si>
  <si>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</si>
  <si>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</si>
  <si>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</si>
  <si>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</si>
  <si>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</si>
  <si>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</si>
  <si>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</si>
  <si>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</si>
  <si>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</si>
  <si>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</si>
  <si>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</si>
  <si>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</si>
  <si>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</si>
  <si>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</si>
  <si>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</si>
  <si>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</si>
  <si>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</si>
  <si>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</si>
  <si>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</si>
  <si>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</si>
  <si>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</si>
  <si>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</si>
  <si>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</si>
  <si>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</si>
  <si>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</si>
  <si>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</si>
  <si>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</si>
  <si>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</si>
  <si>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</si>
  <si>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</si>
  <si>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</si>
  <si>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</si>
  <si>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</si>
  <si>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</si>
  <si>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</si>
  <si>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</si>
  <si>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</si>
  <si>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</si>
  <si>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</si>
  <si>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</si>
  <si>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</si>
  <si>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</si>
  <si>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</si>
  <si>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</si>
  <si>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</si>
  <si>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</si>
  <si>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</si>
  <si>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</si>
  <si>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</si>
  <si>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</si>
  <si>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</si>
  <si>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</si>
  <si>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</si>
  <si>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</si>
  <si>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</si>
  <si>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</si>
  <si>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</si>
  <si>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</si>
  <si>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</si>
  <si>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</si>
  <si>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</si>
  <si>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</si>
  <si>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</si>
  <si>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</si>
  <si>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</si>
  <si>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</si>
  <si>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</si>
  <si>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</si>
  <si>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</si>
  <si>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</si>
  <si>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</si>
  <si>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</si>
  <si>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</si>
  <si>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</si>
  <si>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</si>
  <si>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</si>
  <si>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</si>
  <si>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</si>
  <si>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</si>
  <si>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</si>
  <si>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</si>
  <si>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</si>
  <si>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</si>
  <si>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</si>
  <si>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</si>
  <si>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</si>
  <si>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</si>
  <si>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</si>
  <si>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</si>
  <si>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</si>
  <si>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</si>
  <si>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</si>
  <si>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</si>
  <si>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</si>
  <si>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</si>
  <si>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</si>
  <si>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</si>
  <si>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</si>
  <si>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</si>
  <si>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</si>
  <si>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</si>
  <si>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</si>
  <si>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</si>
  <si>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</si>
  <si>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</si>
  <si>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</si>
  <si>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</si>
  <si>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</si>
  <si>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</si>
  <si>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</si>
  <si>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</si>
  <si>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</si>
  <si>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</si>
  <si>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</si>
  <si>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</si>
  <si>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</si>
  <si>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</si>
  <si>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</si>
  <si>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</si>
  <si>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</si>
  <si>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</si>
  <si>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</si>
  <si>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</si>
  <si>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</si>
  <si>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</si>
  <si>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</si>
  <si>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</si>
  <si>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</si>
  <si>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</si>
  <si>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</si>
  <si>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</si>
  <si>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</si>
  <si>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</si>
  <si>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</si>
  <si>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</si>
  <si>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</si>
  <si>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</si>
  <si>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</si>
  <si>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</si>
  <si>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</si>
  <si>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</si>
  <si>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</si>
  <si>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</si>
  <si>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</si>
  <si>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</si>
  <si>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</si>
  <si>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</si>
  <si>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</si>
  <si>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</si>
  <si>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</si>
  <si>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</si>
  <si>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</si>
  <si>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</si>
  <si>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</si>
  <si>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</si>
  <si>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</si>
  <si>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</si>
  <si>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</si>
  <si>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</si>
  <si>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</si>
  <si>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</si>
  <si>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</si>
  <si>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</si>
  <si>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</si>
  <si>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</si>
  <si>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</si>
  <si>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</si>
  <si>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</si>
  <si>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</si>
  <si>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</si>
  <si>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</si>
  <si>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</si>
  <si>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</si>
  <si>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</si>
  <si>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</si>
  <si>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</si>
  <si>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</si>
  <si>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</si>
  <si>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</si>
  <si>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</si>
  <si>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</si>
  <si>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</si>
  <si>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</si>
  <si>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</si>
  <si>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</si>
  <si>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</si>
  <si>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</si>
  <si>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</si>
  <si>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</si>
  <si>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</si>
  <si>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</si>
  <si>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</si>
  <si>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</si>
  <si>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</si>
  <si>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</si>
  <si>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</si>
  <si>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</si>
  <si>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</si>
  <si>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</si>
  <si>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</si>
  <si>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</si>
  <si>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</si>
  <si>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</si>
  <si>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</si>
  <si>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</si>
  <si>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</si>
  <si>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</si>
  <si>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</si>
  <si>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</si>
  <si>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</si>
  <si>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</si>
  <si>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</si>
  <si>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</si>
  <si>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</si>
  <si>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</si>
  <si>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</si>
  <si>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</si>
  <si>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</si>
  <si>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</si>
  <si>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</si>
  <si>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</si>
  <si>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</si>
  <si>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</si>
  <si>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</si>
  <si>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</si>
  <si>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</si>
  <si>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</si>
  <si>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</si>
  <si>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</si>
  <si>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</si>
  <si>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</si>
  <si>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</si>
  <si>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</si>
  <si>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</si>
  <si>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</si>
  <si>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</si>
  <si>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</si>
  <si>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</si>
  <si>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</si>
  <si>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</si>
  <si>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</si>
  <si>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</si>
  <si>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</si>
  <si>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</si>
  <si>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</si>
  <si>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</si>
  <si>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</si>
  <si>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</si>
  <si>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</si>
  <si>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</si>
  <si>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</si>
  <si>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</si>
  <si>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</si>
  <si>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</si>
  <si>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</si>
  <si>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</si>
  <si>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</si>
  <si>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</si>
  <si>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</si>
  <si>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</si>
  <si>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</si>
  <si>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</si>
  <si>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</si>
  <si>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</si>
  <si>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</si>
  <si>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</si>
  <si>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</si>
  <si>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</si>
  <si>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</si>
  <si>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</si>
  <si>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</si>
  <si>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</si>
  <si>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</si>
  <si>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</si>
  <si>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</si>
  <si>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</si>
  <si>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</si>
  <si>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</si>
  <si>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</si>
  <si>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</si>
  <si>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</si>
  <si>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</si>
  <si>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</si>
  <si>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</si>
  <si>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</si>
  <si>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</si>
  <si>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</si>
  <si>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</si>
  <si>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</si>
  <si>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</si>
  <si>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</si>
  <si>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</si>
  <si>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</si>
  <si>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</si>
  <si>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</si>
  <si>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</si>
  <si>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</si>
  <si>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</si>
  <si>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</si>
  <si>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</si>
  <si>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</si>
  <si>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</si>
  <si>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</si>
  <si>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</si>
  <si>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</si>
  <si>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</si>
  <si>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</si>
  <si>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</si>
  <si>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</si>
  <si>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</si>
  <si>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</si>
  <si>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</si>
  <si>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</si>
  <si>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</si>
  <si>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</si>
  <si>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</si>
  <si>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</si>
  <si>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</si>
  <si>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</si>
  <si>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</si>
  <si>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</si>
  <si>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</si>
  <si>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</si>
  <si>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</si>
  <si>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</si>
  <si>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</si>
  <si>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</si>
  <si>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</si>
  <si>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</si>
  <si>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</si>
  <si>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</si>
  <si>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</si>
  <si>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</si>
  <si>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</si>
  <si>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</si>
  <si>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</si>
  <si>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</si>
  <si>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</si>
  <si>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</si>
  <si>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</si>
  <si>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</si>
  <si>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</si>
  <si>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</si>
  <si>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</si>
  <si>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</si>
  <si>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</si>
  <si>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</si>
  <si>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</si>
  <si>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</si>
  <si>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</si>
  <si>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</si>
  <si>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</si>
  <si>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</si>
  <si>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</si>
  <si>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</si>
  <si>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</si>
  <si>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</si>
  <si>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</si>
  <si>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</si>
  <si>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</si>
  <si>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</si>
  <si>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</si>
  <si>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</si>
  <si>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</si>
  <si>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</si>
  <si>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</si>
  <si>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</si>
  <si>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</si>
  <si>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</si>
  <si>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</si>
  <si>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</si>
  <si>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</si>
  <si>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</si>
  <si>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</si>
  <si>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</si>
  <si>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</si>
  <si>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</si>
  <si>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</si>
  <si>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</si>
  <si>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</si>
  <si>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</si>
  <si>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</si>
  <si>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</si>
  <si>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</si>
  <si>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</si>
  <si>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</si>
  <si>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</si>
  <si>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</si>
  <si>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</si>
  <si>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</si>
  <si>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</si>
  <si>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</si>
  <si>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</si>
  <si>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</si>
  <si>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</si>
  <si>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</si>
  <si>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</si>
  <si>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</si>
  <si>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</si>
  <si>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</si>
  <si>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</si>
  <si>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</si>
  <si>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</si>
  <si>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</si>
  <si>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</si>
  <si>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</si>
  <si>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</si>
  <si>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</si>
  <si>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</si>
  <si>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</si>
  <si>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</si>
  <si>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</si>
  <si>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</si>
  <si>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</si>
  <si>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</si>
  <si>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</si>
  <si>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</si>
  <si>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</si>
  <si>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</si>
  <si>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</si>
  <si>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</si>
  <si>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</si>
  <si>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</si>
  <si>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</si>
  <si>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</si>
  <si>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</si>
  <si>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</si>
  <si>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</si>
  <si>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</si>
  <si>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</si>
  <si>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</si>
  <si>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</si>
  <si>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</si>
  <si>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</si>
  <si>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</si>
  <si>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</si>
  <si>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</si>
  <si>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</si>
  <si>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</si>
  <si>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</si>
  <si>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</si>
  <si>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</si>
  <si>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</si>
  <si>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</si>
  <si>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</si>
  <si>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</si>
  <si>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</si>
  <si>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</si>
  <si>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</si>
  <si>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</si>
  <si>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</si>
  <si>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</si>
  <si>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</si>
  <si>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</si>
  <si>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</si>
  <si>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</si>
  <si>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</si>
  <si>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</si>
  <si>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</si>
  <si>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</si>
  <si>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</si>
  <si>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</si>
  <si>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</si>
  <si>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</si>
  <si>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</si>
  <si>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</si>
  <si>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</si>
  <si>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</si>
  <si>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</si>
  <si>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</si>
  <si>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</si>
  <si>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</si>
  <si>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</si>
  <si>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</si>
  <si>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</si>
  <si>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</si>
  <si>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</si>
  <si>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</si>
  <si>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</si>
  <si>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</si>
  <si>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</si>
  <si>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</si>
  <si>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</si>
  <si>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</si>
  <si>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</si>
  <si>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</si>
  <si>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</si>
  <si>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</si>
  <si>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</si>
  <si>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</si>
  <si>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</si>
  <si>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</si>
  <si>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</si>
  <si>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</si>
  <si>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</si>
  <si>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</si>
  <si>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</si>
  <si>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</si>
  <si>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</si>
  <si>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</si>
  <si>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</si>
  <si>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</si>
  <si>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</si>
  <si>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</si>
  <si>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</si>
  <si>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</si>
  <si>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</si>
  <si>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</si>
  <si>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</si>
  <si>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</si>
  <si>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</si>
  <si>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</si>
  <si>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</si>
  <si>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</si>
  <si>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</si>
  <si>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</si>
  <si>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</si>
  <si>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</si>
  <si>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</si>
  <si>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</si>
  <si>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</si>
  <si>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</si>
  <si>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</si>
  <si>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</si>
  <si>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</si>
  <si>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</si>
  <si>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</si>
  <si>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</si>
  <si>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</si>
  <si>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</si>
  <si>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</si>
  <si>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</si>
  <si>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</si>
  <si>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</si>
  <si>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</si>
  <si>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</si>
  <si>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</si>
  <si>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</si>
  <si>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</si>
  <si>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</si>
  <si>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</si>
  <si>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</si>
  <si>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</si>
  <si>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</si>
  <si>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</si>
  <si>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</si>
  <si>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</si>
  <si>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</si>
  <si>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</si>
  <si>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</si>
  <si>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</si>
  <si>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</si>
  <si>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</si>
  <si>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</si>
  <si>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</si>
  <si>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</si>
  <si>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</si>
  <si>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</si>
  <si>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</si>
  <si>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</si>
  <si>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</si>
  <si>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</si>
  <si>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</si>
  <si>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</si>
  <si>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</si>
  <si>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</si>
  <si>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</si>
  <si>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</si>
  <si>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</si>
  <si>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</si>
  <si>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</si>
  <si>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</si>
  <si>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</si>
  <si>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</si>
  <si>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</si>
  <si>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</si>
  <si>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</si>
  <si>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</si>
  <si>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</si>
  <si>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</si>
  <si>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</si>
  <si>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</si>
  <si>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</si>
  <si>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</si>
  <si>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</si>
  <si>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</si>
  <si>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</si>
  <si>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</si>
  <si>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</si>
  <si>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</si>
  <si>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</si>
  <si>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</si>
  <si>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</si>
  <si>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</si>
  <si>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</si>
  <si>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</si>
  <si>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</si>
  <si>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</si>
  <si>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</si>
  <si>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</si>
  <si>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</si>
  <si>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</si>
  <si>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</si>
  <si>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</si>
  <si>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</si>
  <si>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</si>
  <si>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</si>
  <si>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</si>
  <si>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</si>
  <si>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</si>
  <si>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</si>
  <si>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</si>
  <si>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</si>
  <si>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</si>
  <si>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</si>
  <si>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</si>
  <si>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</si>
  <si>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</si>
  <si>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</si>
  <si>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</si>
  <si>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</si>
  <si>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</si>
  <si>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</si>
  <si>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</si>
  <si>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</si>
  <si>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</si>
  <si>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</si>
  <si>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</si>
  <si>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</si>
  <si>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</si>
  <si>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</si>
  <si>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</si>
  <si>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</si>
  <si>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</si>
  <si>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</si>
  <si>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</si>
  <si>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</si>
  <si>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</si>
  <si>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</si>
  <si>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</si>
  <si>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</si>
  <si>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</si>
  <si>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</si>
  <si>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</si>
  <si>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</si>
  <si>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</si>
  <si>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</si>
  <si>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</si>
  <si>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</si>
  <si>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</si>
  <si>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</si>
  <si>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</si>
  <si>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</si>
  <si>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</si>
  <si>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</si>
  <si>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</si>
  <si>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</si>
  <si>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</si>
  <si>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</si>
  <si>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</si>
  <si>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</si>
  <si>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</si>
  <si>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</si>
  <si>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</si>
  <si>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</si>
  <si>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</si>
  <si>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</si>
  <si>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</si>
  <si>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</si>
  <si>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</si>
  <si>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</si>
  <si>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</si>
  <si>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</si>
  <si>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</si>
  <si>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</si>
  <si>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</si>
  <si>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</si>
  <si>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</si>
  <si>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</si>
  <si>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</si>
  <si>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</si>
  <si>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</si>
  <si>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</si>
  <si>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</si>
  <si>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</si>
  <si>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</si>
  <si>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</si>
  <si>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</si>
  <si>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</si>
  <si>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</si>
  <si>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</si>
  <si>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</si>
  <si>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</si>
  <si>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</si>
  <si>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</si>
  <si>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</si>
  <si>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</si>
  <si>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</si>
  <si>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</si>
  <si>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</si>
  <si>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</si>
  <si>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</si>
  <si>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</si>
  <si>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</si>
  <si>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</si>
  <si>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</si>
  <si>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</si>
  <si>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</si>
  <si>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</si>
  <si>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</si>
  <si>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</si>
  <si>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</si>
  <si>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</si>
  <si>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</si>
  <si>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</si>
  <si>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</si>
  <si>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</si>
  <si>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</si>
  <si>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</si>
  <si>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</si>
  <si>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</si>
  <si>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</si>
  <si>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</si>
  <si>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</si>
  <si>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</si>
  <si>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</si>
  <si>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</si>
  <si>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</si>
  <si>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</si>
  <si>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</si>
  <si>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</si>
  <si>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</si>
  <si>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</si>
  <si>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</si>
  <si>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</si>
  <si>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</si>
  <si>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</si>
  <si>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</si>
  <si>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</si>
  <si>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</si>
  <si>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</si>
  <si>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</si>
  <si>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</si>
  <si>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</si>
  <si>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</si>
  <si>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</si>
  <si>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</si>
  <si>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</si>
  <si>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</si>
  <si>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</si>
  <si>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</si>
  <si>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</si>
  <si>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</si>
  <si>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</si>
  <si>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</si>
  <si>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</si>
  <si>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</si>
  <si>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</si>
  <si>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</si>
  <si>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</si>
  <si>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</si>
  <si>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</si>
  <si>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</si>
  <si>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</si>
  <si>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</si>
  <si>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</si>
  <si>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</si>
  <si>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</si>
  <si>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</si>
  <si>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</si>
  <si>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</si>
  <si>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</si>
  <si>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</si>
  <si>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</si>
  <si>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</si>
  <si>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</si>
  <si>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</si>
  <si>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</si>
  <si>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</si>
  <si>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</si>
  <si>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</si>
  <si>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</si>
  <si>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</si>
  <si>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</si>
  <si>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</si>
  <si>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</si>
  <si>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</si>
  <si>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</si>
  <si>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</si>
  <si>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</si>
  <si>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</si>
  <si>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</si>
  <si>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</si>
  <si>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</si>
  <si>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</si>
  <si>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</si>
  <si>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</si>
  <si>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</si>
  <si>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</si>
  <si>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</si>
  <si>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</si>
  <si>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</si>
  <si>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</si>
  <si>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</si>
  <si>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</si>
  <si>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</si>
  <si>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</si>
  <si>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</si>
  <si>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</si>
  <si>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</si>
  <si>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</si>
  <si>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</si>
  <si>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</si>
  <si>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</si>
  <si>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</si>
  <si>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</si>
  <si>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</si>
  <si>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</si>
  <si>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</si>
  <si>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</si>
  <si>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</si>
  <si>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</si>
  <si>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</si>
  <si>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</si>
  <si>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</si>
  <si>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</si>
  <si>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</si>
  <si>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</si>
  <si>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</si>
  <si>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</si>
  <si>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</si>
  <si>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</si>
  <si>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</si>
  <si>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</si>
  <si>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</si>
  <si>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</si>
  <si>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</si>
  <si>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</si>
  <si>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</si>
  <si>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</si>
  <si>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</si>
  <si>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</si>
  <si>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</si>
  <si>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</si>
  <si>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</si>
  <si>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</si>
  <si>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</si>
  <si>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</si>
  <si>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</si>
  <si>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</si>
  <si>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</si>
  <si>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</si>
  <si>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</si>
  <si>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</si>
  <si>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</si>
  <si>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</si>
  <si>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</si>
  <si>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</si>
  <si>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</si>
  <si>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</si>
  <si>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</si>
  <si>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</si>
  <si>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</si>
  <si>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</si>
  <si>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</si>
  <si>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</si>
  <si>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</si>
  <si>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</si>
  <si>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</si>
  <si>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</si>
  <si>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</si>
  <si>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</si>
  <si>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</si>
  <si>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</si>
  <si>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</si>
  <si>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</si>
  <si>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</si>
  <si>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</si>
  <si>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</si>
  <si>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</si>
  <si>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</si>
  <si>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</si>
  <si>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</si>
  <si>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</si>
  <si>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</si>
  <si>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</si>
  <si>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</si>
  <si>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</si>
  <si>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</si>
  <si>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</si>
  <si>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</si>
  <si>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</si>
  <si>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</si>
  <si>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</si>
  <si>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</si>
  <si>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</si>
  <si>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</si>
  <si>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</si>
  <si>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</si>
  <si>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</si>
  <si>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</si>
  <si>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</si>
  <si>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</si>
  <si>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</si>
  <si>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</si>
  <si>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</si>
  <si>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</si>
  <si>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</si>
  <si>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</si>
  <si>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</si>
  <si>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</si>
  <si>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</si>
  <si>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</si>
  <si>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</si>
  <si>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</si>
  <si>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</si>
  <si>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</si>
  <si>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</si>
  <si>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</si>
  <si>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</si>
  <si>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</si>
  <si>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</si>
  <si>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</si>
  <si>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</si>
  <si>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</si>
  <si>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</si>
  <si>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</si>
  <si>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</si>
  <si>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</si>
  <si>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</si>
  <si>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</si>
  <si>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</si>
  <si>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</si>
  <si>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</si>
  <si>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</si>
  <si>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</si>
  <si>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</si>
  <si>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</si>
  <si>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</si>
  <si>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</si>
  <si>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</si>
  <si>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</si>
  <si>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</si>
  <si>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</si>
  <si>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</si>
  <si>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</si>
  <si>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</si>
  <si>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</si>
  <si>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</si>
  <si>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</si>
  <si>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</si>
  <si>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</si>
  <si>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</si>
  <si>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</si>
  <si>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</si>
  <si>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</si>
  <si>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</si>
  <si>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</si>
  <si>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</si>
  <si>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</si>
  <si>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</si>
  <si>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</si>
  <si>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</si>
  <si>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</si>
  <si>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</si>
  <si>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</si>
  <si>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</si>
  <si>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</si>
  <si>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</si>
  <si>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</si>
  <si>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</si>
  <si>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</si>
  <si>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</si>
  <si>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</si>
  <si>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</si>
  <si>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</si>
  <si>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</si>
  <si>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</si>
  <si>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</si>
  <si>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</si>
  <si>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</si>
  <si>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</si>
  <si>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</si>
  <si>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</si>
  <si>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</si>
  <si>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</si>
  <si>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</si>
  <si>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</si>
  <si>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</si>
  <si>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</si>
  <si>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</si>
  <si>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</si>
  <si>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</si>
  <si>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</si>
  <si>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</si>
  <si>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</si>
  <si>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</si>
  <si>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</si>
  <si>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</si>
  <si>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</si>
  <si>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</si>
  <si>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</si>
  <si>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</si>
  <si>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</si>
  <si>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</si>
  <si>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</si>
  <si>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</si>
  <si>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</si>
  <si>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</si>
  <si>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</si>
  <si>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</si>
  <si>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</si>
  <si>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</si>
  <si>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</si>
  <si>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</si>
  <si>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</si>
  <si>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</si>
  <si>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</si>
  <si>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</si>
  <si>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</si>
  <si>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</si>
  <si>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</si>
  <si>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</si>
  <si>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</si>
  <si>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</si>
  <si>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</si>
  <si>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</si>
  <si>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</si>
  <si>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</si>
  <si>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</si>
  <si>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</si>
  <si>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</si>
  <si>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</si>
  <si>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</si>
  <si>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</si>
  <si>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</si>
  <si>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</si>
  <si>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</si>
  <si>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</si>
  <si>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</si>
  <si>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</si>
  <si>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</si>
  <si>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</si>
  <si>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</si>
  <si>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</si>
  <si>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</si>
  <si>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</si>
  <si>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</si>
  <si>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</si>
  <si>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</si>
  <si>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</si>
  <si>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</si>
  <si>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</si>
  <si>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</si>
  <si>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</si>
  <si>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</si>
  <si>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</si>
  <si>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</si>
  <si>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</si>
  <si>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</si>
  <si>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</si>
  <si>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</si>
  <si>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</si>
  <si>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</si>
  <si>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</si>
  <si>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</si>
  <si>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</si>
  <si>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</si>
  <si>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</si>
  <si>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</si>
  <si>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</si>
  <si>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</si>
  <si>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</si>
  <si>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</si>
  <si>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</si>
  <si>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</si>
  <si>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</si>
  <si>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</si>
  <si>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</si>
  <si>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</si>
  <si>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</si>
  <si>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</si>
  <si>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</si>
  <si>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</si>
  <si>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</si>
  <si>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</si>
  <si>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</si>
  <si>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</si>
  <si>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</si>
  <si>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</si>
  <si>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</si>
  <si>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</si>
  <si>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</si>
  <si>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</si>
  <si>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</si>
  <si>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</si>
  <si>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</si>
  <si>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</si>
  <si>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</si>
  <si>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</si>
  <si>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</si>
  <si>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</si>
  <si>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</si>
  <si>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</si>
  <si>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</si>
  <si>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</si>
  <si>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</si>
  <si>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</si>
  <si>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</si>
  <si>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</si>
  <si>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</si>
  <si>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</si>
  <si>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</si>
  <si>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</si>
  <si>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</si>
  <si>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</si>
  <si>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</si>
  <si>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</si>
  <si>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</si>
  <si>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</si>
  <si>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</si>
  <si>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</si>
  <si>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</si>
  <si>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</si>
  <si>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</si>
  <si>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</si>
  <si>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</si>
  <si>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</si>
  <si>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</si>
  <si>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</si>
  <si>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</si>
  <si>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</si>
  <si>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</si>
  <si>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</si>
  <si>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</si>
  <si>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</si>
  <si>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</si>
  <si>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</si>
  <si>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</si>
  <si>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</si>
  <si>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</si>
  <si>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</si>
  <si>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</si>
  <si>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</si>
  <si>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</si>
  <si>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</si>
  <si>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</si>
  <si>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</si>
  <si>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</si>
  <si>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</si>
  <si>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</si>
  <si>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</si>
  <si>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</si>
  <si>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</si>
  <si>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</si>
  <si>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</si>
  <si>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</si>
  <si>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</si>
  <si>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</si>
  <si>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</si>
  <si>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</si>
  <si>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</si>
  <si>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</si>
  <si>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</si>
  <si>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</si>
  <si>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</si>
  <si>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</si>
  <si>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</si>
  <si>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</si>
  <si>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</si>
  <si>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</si>
  <si>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</si>
  <si>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</si>
  <si>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</si>
  <si>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</si>
  <si>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</si>
  <si>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</si>
  <si>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</si>
  <si>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</si>
  <si>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</si>
  <si>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</si>
  <si>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</si>
  <si>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</si>
  <si>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</si>
  <si>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</si>
  <si>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</si>
  <si>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</si>
  <si>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</si>
  <si>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</si>
  <si>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</si>
  <si>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</si>
  <si>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</si>
  <si>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</si>
  <si>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</si>
  <si>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</si>
  <si>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</si>
  <si>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</si>
  <si>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</si>
  <si>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</si>
  <si>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</si>
  <si>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</si>
  <si>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</si>
  <si>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</si>
  <si>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</si>
  <si>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</si>
  <si>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</si>
  <si>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</si>
  <si>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</si>
  <si>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</si>
  <si>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</si>
  <si>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</si>
  <si>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</si>
  <si>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</si>
  <si>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</si>
  <si>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</si>
  <si>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</si>
  <si>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</si>
  <si>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</si>
  <si>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</si>
  <si>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</si>
  <si>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</si>
  <si>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</si>
  <si>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</si>
  <si>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</si>
  <si>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</si>
  <si>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</si>
  <si>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</si>
  <si>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</si>
  <si>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</si>
  <si>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</si>
  <si>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</si>
  <si>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</si>
  <si>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</si>
  <si>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</si>
  <si>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</si>
  <si>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</si>
  <si>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</si>
  <si>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</si>
  <si>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</si>
  <si>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</si>
  <si>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</si>
  <si>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</si>
  <si>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</si>
  <si>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</si>
  <si>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</si>
  <si>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</si>
  <si>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</si>
  <si>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</si>
  <si>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</si>
  <si>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</si>
  <si>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</si>
  <si>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</si>
  <si>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</si>
  <si>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</si>
  <si>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</si>
  <si>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</si>
  <si>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</si>
  <si>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</si>
  <si>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</si>
  <si>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</si>
  <si>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</si>
  <si>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</si>
  <si>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</si>
  <si>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</si>
  <si>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</si>
  <si>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</si>
  <si>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</si>
  <si>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</si>
  <si>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</si>
  <si>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</si>
  <si>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</si>
  <si>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</si>
  <si>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</si>
  <si>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</si>
  <si>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</si>
  <si>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</si>
  <si>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</si>
  <si>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</si>
  <si>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</si>
  <si>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</si>
  <si>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</si>
  <si>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</si>
  <si>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</si>
  <si>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</si>
  <si>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</si>
  <si>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</si>
  <si>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</si>
  <si>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</si>
  <si>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</si>
  <si>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</si>
  <si>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</si>
  <si>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</si>
  <si>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</si>
  <si>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</si>
  <si>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</si>
  <si>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</si>
  <si>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</si>
  <si>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</si>
  <si>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</si>
  <si>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</si>
  <si>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</si>
  <si>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</si>
  <si>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</si>
  <si>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</si>
  <si>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</si>
  <si>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</si>
  <si>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</si>
  <si>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</si>
  <si>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</si>
  <si>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</si>
  <si>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</si>
  <si>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</si>
  <si>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</si>
  <si>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</si>
  <si>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</si>
  <si>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</si>
  <si>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</si>
  <si>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</si>
  <si>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</si>
  <si>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</si>
  <si>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</si>
  <si>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</si>
  <si>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</si>
  <si>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</si>
  <si>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</si>
  <si>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</si>
  <si>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</si>
  <si>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</si>
  <si>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</si>
  <si>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</si>
  <si>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</si>
  <si>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</si>
  <si>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</si>
  <si>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</si>
  <si>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</si>
  <si>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</si>
  <si>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</si>
  <si>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</si>
  <si>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</si>
  <si>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</si>
  <si>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</si>
  <si>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</si>
  <si>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</si>
  <si>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</si>
  <si>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</si>
  <si>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</si>
  <si>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</si>
  <si>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</si>
  <si>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</si>
  <si>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</si>
  <si>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</si>
  <si>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</si>
  <si>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</si>
  <si>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</si>
  <si>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</si>
  <si>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</si>
  <si>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</si>
  <si>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</si>
  <si>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</si>
  <si>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</si>
  <si>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</si>
  <si>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</si>
  <si>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</si>
  <si>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</si>
  <si>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</si>
  <si>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</si>
  <si>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</si>
  <si>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</si>
  <si>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</si>
  <si>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</si>
  <si>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</si>
  <si>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</si>
  <si>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</si>
  <si>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</si>
  <si>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</si>
  <si>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</si>
  <si>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</si>
  <si>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</si>
  <si>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</si>
  <si>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</si>
  <si>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</si>
  <si>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</si>
  <si>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</si>
  <si>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</si>
  <si>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</si>
  <si>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</si>
  <si>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</si>
  <si>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</si>
  <si>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</si>
  <si>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</si>
  <si>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</si>
  <si>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</si>
  <si>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</si>
  <si>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</si>
  <si>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</si>
  <si>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</si>
  <si>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</si>
  <si>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</si>
  <si>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</si>
  <si>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</si>
  <si>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</si>
  <si>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</si>
  <si>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</si>
  <si>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</si>
  <si>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</si>
  <si>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</si>
  <si>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</si>
  <si>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</si>
  <si>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</si>
  <si>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</si>
  <si>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</si>
  <si>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</si>
  <si>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</si>
  <si>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</si>
  <si>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</si>
  <si>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</si>
  <si>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</si>
  <si>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</si>
  <si>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</si>
  <si>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</si>
  <si>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</si>
  <si>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</si>
  <si>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</si>
  <si>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</si>
  <si>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</si>
  <si>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</si>
  <si>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</si>
  <si>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</si>
  <si>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</si>
  <si>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</si>
  <si>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</si>
  <si>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</si>
  <si>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</si>
  <si>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</si>
  <si>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</si>
  <si>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</si>
  <si>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</si>
  <si>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</si>
  <si>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</si>
  <si>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</si>
  <si>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</si>
  <si>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</si>
  <si>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</si>
  <si>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</si>
  <si>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</si>
  <si>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</si>
  <si>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</si>
  <si>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</si>
  <si>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</si>
  <si>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</si>
  <si>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</si>
  <si>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</si>
  <si>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</si>
  <si>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</si>
  <si>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</si>
  <si>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</si>
  <si>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</si>
  <si>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</si>
  <si>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</si>
  <si>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</si>
  <si>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</si>
  <si>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</si>
  <si>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</si>
  <si>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</si>
  <si>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</si>
  <si>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</si>
  <si>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</si>
  <si>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</si>
  <si>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</si>
  <si>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</si>
  <si>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</si>
  <si>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</si>
  <si>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</si>
  <si>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</si>
  <si>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</si>
  <si>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</si>
  <si>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</si>
  <si>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</si>
  <si>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</si>
  <si>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</si>
  <si>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</si>
  <si>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</si>
  <si>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</si>
  <si>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</si>
  <si>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</si>
  <si>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</si>
  <si>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</si>
  <si>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</si>
  <si>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</si>
  <si>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</si>
  <si>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</si>
  <si>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</si>
  <si>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</si>
  <si>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</si>
  <si>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</si>
  <si>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</si>
  <si>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</si>
  <si>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</si>
  <si>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</si>
  <si>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</si>
  <si>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</si>
  <si>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</si>
  <si>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</si>
  <si>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</si>
  <si>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</si>
  <si>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</si>
  <si>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</si>
  <si>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</si>
  <si>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</si>
  <si>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</si>
  <si>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</si>
  <si>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</si>
  <si>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</si>
  <si>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</si>
  <si>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</si>
  <si>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</si>
  <si>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</si>
  <si>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</si>
  <si>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</si>
  <si>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</si>
  <si>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</si>
  <si>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</si>
  <si>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</si>
  <si>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</si>
  <si>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</si>
  <si>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</si>
  <si>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</si>
  <si>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</si>
  <si>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</si>
  <si>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</si>
  <si>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</si>
  <si>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</si>
  <si>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</si>
  <si>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</si>
  <si>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</si>
  <si>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</si>
  <si>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</si>
  <si>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</si>
  <si>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</si>
  <si>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</si>
  <si>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</si>
  <si>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</si>
  <si>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</si>
  <si>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</si>
  <si>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</si>
  <si>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</si>
  <si>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</si>
  <si>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</si>
  <si>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</si>
  <si>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</si>
  <si>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</si>
  <si>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</si>
  <si>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</si>
  <si>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</si>
  <si>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</si>
  <si>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</si>
  <si>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</si>
  <si>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</si>
  <si>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</si>
  <si>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</si>
  <si>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</si>
  <si>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</si>
  <si>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</si>
  <si>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</si>
  <si>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</si>
  <si>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</si>
  <si>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</si>
  <si>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</si>
  <si>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</si>
  <si>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</si>
  <si>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</si>
  <si>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</si>
  <si>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</si>
  <si>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</si>
  <si>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</si>
  <si>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</si>
  <si>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</si>
  <si>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</si>
  <si>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</si>
  <si>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</si>
  <si>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</si>
  <si>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</si>
  <si>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</si>
  <si>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</si>
  <si>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</si>
  <si>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</si>
  <si>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</si>
  <si>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</si>
  <si>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</si>
  <si>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</si>
  <si>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</si>
  <si>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</si>
  <si>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</si>
  <si>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</si>
  <si>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</si>
  <si>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</si>
  <si>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</si>
  <si>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</si>
  <si>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</si>
  <si>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</si>
  <si>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</si>
  <si>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</si>
  <si>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</si>
  <si>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</si>
  <si>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</si>
  <si>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</si>
  <si>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</si>
  <si>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</si>
  <si>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</si>
  <si>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</si>
  <si>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</si>
  <si>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</si>
  <si>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</si>
  <si>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</si>
  <si>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</si>
  <si>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</si>
  <si>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</si>
  <si>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</si>
  <si>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</si>
  <si>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</si>
  <si>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</si>
  <si>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</si>
  <si>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</si>
  <si>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</si>
  <si>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</si>
  <si>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</si>
  <si>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</si>
  <si>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</si>
  <si>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</si>
  <si>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</si>
  <si>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</si>
  <si>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</si>
  <si>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</si>
  <si>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</si>
  <si>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</si>
  <si>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</si>
  <si>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</si>
  <si>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</si>
  <si>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</si>
  <si>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</si>
  <si>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</si>
  <si>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</si>
  <si>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</si>
  <si>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</si>
  <si>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</si>
  <si>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</si>
  <si>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</si>
  <si>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</si>
  <si>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</si>
  <si>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</si>
  <si>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</si>
  <si>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</si>
  <si>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</si>
  <si>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</si>
  <si>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</si>
  <si>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</si>
  <si>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</si>
  <si>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</si>
  <si>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</si>
  <si>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</si>
  <si>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</si>
  <si>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</si>
  <si>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</si>
  <si>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</si>
  <si>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</si>
  <si>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</si>
  <si>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</si>
  <si>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</si>
  <si>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</si>
  <si>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</si>
  <si>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</si>
  <si>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</si>
  <si>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</si>
  <si>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</si>
  <si>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</si>
  <si>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</si>
  <si>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</si>
  <si>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</si>
  <si>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</si>
  <si>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</si>
  <si>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</si>
  <si>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</si>
  <si>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</si>
  <si>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</si>
  <si>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</si>
  <si>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</si>
  <si>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</si>
  <si>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</si>
  <si>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</si>
  <si>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</si>
  <si>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</si>
  <si>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</si>
  <si>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</si>
  <si>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</si>
  <si>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</si>
  <si>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</si>
  <si>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</si>
  <si>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</si>
  <si>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</si>
  <si>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</si>
  <si>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</si>
  <si>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</si>
  <si>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</si>
  <si>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</si>
  <si>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</si>
  <si>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</si>
  <si>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</si>
  <si>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</si>
  <si>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</si>
  <si>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</si>
  <si>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</si>
  <si>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</si>
  <si>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</si>
  <si>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</si>
  <si>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</si>
  <si>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</si>
  <si>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</si>
  <si>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</si>
  <si>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</si>
  <si>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</si>
  <si>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</si>
  <si>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</si>
  <si>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</si>
  <si>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</si>
  <si>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</si>
  <si>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</si>
  <si>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</si>
  <si>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</si>
  <si>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</si>
  <si>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</si>
  <si>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</si>
  <si>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</si>
  <si>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</si>
  <si>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</si>
  <si>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</si>
  <si>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</si>
  <si>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</si>
  <si>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</si>
  <si>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</si>
  <si>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</si>
  <si>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</si>
  <si>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</si>
  <si>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</si>
  <si>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</si>
  <si>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</si>
  <si>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</si>
  <si>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</si>
  <si>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</si>
  <si>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</si>
  <si>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</si>
  <si>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</si>
  <si>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</si>
  <si>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</si>
  <si>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</si>
  <si>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</si>
  <si>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</si>
  <si>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</si>
  <si>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</si>
  <si>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</si>
  <si>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</si>
  <si>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</si>
  <si>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</si>
  <si>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</si>
  <si>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</si>
  <si>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</si>
  <si>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</si>
  <si>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</si>
  <si>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</si>
  <si>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</si>
  <si>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</si>
  <si>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</si>
  <si>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</si>
  <si>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</si>
  <si>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</si>
  <si>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</si>
  <si>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</si>
  <si>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</si>
  <si>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</si>
  <si>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</si>
  <si>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</si>
  <si>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</si>
  <si>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</si>
  <si>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</si>
  <si>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</si>
  <si>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</si>
  <si>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</si>
  <si>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</si>
  <si>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</si>
  <si>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</si>
  <si>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</si>
  <si>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</si>
  <si>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</si>
  <si>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</si>
  <si>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</si>
  <si>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</si>
  <si>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</si>
  <si>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</si>
  <si>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</si>
  <si>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</si>
  <si>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</si>
  <si>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</si>
  <si>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</si>
  <si>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</si>
  <si>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</si>
  <si>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</si>
  <si>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</si>
  <si>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</si>
  <si>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</si>
  <si>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</si>
  <si>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</si>
  <si>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</si>
  <si>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</si>
  <si>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</si>
  <si>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</si>
  <si>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</si>
  <si>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</si>
  <si>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</si>
  <si>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</si>
  <si>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</si>
  <si>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</si>
  <si>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</si>
  <si>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</si>
  <si>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</si>
  <si>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</si>
  <si>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</si>
  <si>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</si>
  <si>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</si>
  <si>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</si>
  <si>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</si>
  <si>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</si>
  <si>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</si>
  <si>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</si>
  <si>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</si>
  <si>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</si>
  <si>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</si>
  <si>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</si>
  <si>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</si>
  <si>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</si>
  <si>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</si>
  <si>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</si>
  <si>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</si>
  <si>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</si>
  <si>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</si>
  <si>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</si>
  <si>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</si>
  <si>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</si>
  <si>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</si>
  <si>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</si>
  <si>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</si>
  <si>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</si>
  <si>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</si>
  <si>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</si>
  <si>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</si>
  <si>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</si>
  <si>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</si>
  <si>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</si>
  <si>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</si>
  <si>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</si>
  <si>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</si>
  <si>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</si>
  <si>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</si>
  <si>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</si>
  <si>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</si>
  <si>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</si>
  <si>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</si>
  <si>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</si>
  <si>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</si>
  <si>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</si>
  <si>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</si>
  <si>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</si>
  <si>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</si>
  <si>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</si>
  <si>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</si>
  <si>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</si>
  <si>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</si>
  <si>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</si>
  <si>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</si>
  <si>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</si>
  <si>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</si>
  <si>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</si>
  <si>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</si>
  <si>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</si>
  <si>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</si>
  <si>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</si>
  <si>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</si>
  <si>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</si>
  <si>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</si>
  <si>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</si>
  <si>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</si>
  <si>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</si>
  <si>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</si>
  <si>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</si>
  <si>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</si>
  <si>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</si>
  <si>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</si>
  <si>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</si>
  <si>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</si>
  <si>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</si>
  <si>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</si>
  <si>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</si>
  <si>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</si>
  <si>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</si>
  <si>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</si>
  <si>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</si>
  <si>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</si>
  <si>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</si>
  <si>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</si>
  <si>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</si>
  <si>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</si>
  <si>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</si>
  <si>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</si>
  <si>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</si>
  <si>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</si>
  <si>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</si>
  <si>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</si>
  <si>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</si>
  <si>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</si>
  <si>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</si>
  <si>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</si>
  <si>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</si>
  <si>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</si>
  <si>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</si>
  <si>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</si>
  <si>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</si>
  <si>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</si>
  <si>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</si>
  <si>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</si>
  <si>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</si>
  <si>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</si>
  <si>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</si>
  <si>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</si>
  <si>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</si>
  <si>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</si>
  <si>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</si>
  <si>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</si>
  <si>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</si>
  <si>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</si>
  <si>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</si>
  <si>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</si>
  <si>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</si>
  <si>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</si>
  <si>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</si>
  <si>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</si>
  <si>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</si>
  <si>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</si>
  <si>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</si>
  <si>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</si>
  <si>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</si>
  <si>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</si>
  <si>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</si>
  <si>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</si>
  <si>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</si>
  <si>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</si>
  <si>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</si>
  <si>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</si>
  <si>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</si>
  <si>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</si>
  <si>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</si>
  <si>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</si>
  <si>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</si>
  <si>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</si>
  <si>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</si>
  <si>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</si>
  <si>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</si>
  <si>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</si>
  <si>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</si>
  <si>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</si>
  <si>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</si>
  <si>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</si>
  <si>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</si>
  <si>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</si>
  <si>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</si>
  <si>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</si>
  <si>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</si>
  <si>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</si>
  <si>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</si>
  <si>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</si>
  <si>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</si>
  <si>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</si>
  <si>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</si>
  <si>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</si>
  <si>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</si>
  <si>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</si>
  <si>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</si>
  <si>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</si>
  <si>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</si>
  <si>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</si>
  <si>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</si>
  <si>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</si>
  <si>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</si>
  <si>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</si>
  <si>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</si>
  <si>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</si>
  <si>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</si>
  <si>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</si>
  <si>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</si>
  <si>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</si>
  <si>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</si>
  <si>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</si>
  <si>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</si>
  <si>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</si>
  <si>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</si>
  <si>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</si>
  <si>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</si>
  <si>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</si>
  <si>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</si>
  <si>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</si>
  <si>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</si>
  <si>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</si>
  <si>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</si>
  <si>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</si>
  <si>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</si>
  <si>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</si>
  <si>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</si>
  <si>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</si>
  <si>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</si>
  <si>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</si>
  <si>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</si>
  <si>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</si>
  <si>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</si>
  <si>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</si>
  <si>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</si>
  <si>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</si>
  <si>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</si>
  <si>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</si>
  <si>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</si>
  <si>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</si>
  <si>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</si>
  <si>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</si>
  <si>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</si>
  <si>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</si>
  <si>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</si>
  <si>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</si>
  <si>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</si>
  <si>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</si>
  <si>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</si>
  <si>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</si>
  <si>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</si>
  <si>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</si>
  <si>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</si>
  <si>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</si>
  <si>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</si>
  <si>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</si>
  <si>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</si>
  <si>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</si>
  <si>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</si>
  <si>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</si>
  <si>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</si>
  <si>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</si>
  <si>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</si>
  <si>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</si>
  <si>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</si>
  <si>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</si>
  <si>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</si>
  <si>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</si>
  <si>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</si>
  <si>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</si>
  <si>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</si>
  <si>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</si>
  <si>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</si>
  <si>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</si>
  <si>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</si>
  <si>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</si>
  <si>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</si>
  <si>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</si>
  <si>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</si>
  <si>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</si>
  <si>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</si>
  <si>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</si>
  <si>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</si>
  <si>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</si>
  <si>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</si>
  <si>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</si>
  <si>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</si>
  <si>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</si>
  <si>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</si>
  <si>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</si>
  <si>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</si>
  <si>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</si>
  <si>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</si>
  <si>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</si>
  <si>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</si>
  <si>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</si>
  <si>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</si>
  <si>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</si>
  <si>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</si>
  <si>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</si>
  <si>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</si>
  <si>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</si>
  <si>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</si>
  <si>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</si>
  <si>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</si>
  <si>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</si>
  <si>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</si>
  <si>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</si>
  <si>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</si>
  <si>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</si>
  <si>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</si>
  <si>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</si>
  <si>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</si>
  <si>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</si>
  <si>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</si>
  <si>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</si>
  <si>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</si>
  <si>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</si>
  <si>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</si>
  <si>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</si>
  <si>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</si>
  <si>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</si>
  <si>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</si>
  <si>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</si>
  <si>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</si>
  <si>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</si>
  <si>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</si>
  <si>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</si>
  <si>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</si>
  <si>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</si>
  <si>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</si>
  <si>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</si>
  <si>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</si>
  <si>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</si>
  <si>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</si>
  <si>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</si>
  <si>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</si>
  <si>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</si>
  <si>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</si>
  <si>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</si>
  <si>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</si>
  <si>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</si>
  <si>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</si>
  <si>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</si>
  <si>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</si>
  <si>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</si>
  <si>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</si>
  <si>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</si>
  <si>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</si>
  <si>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</si>
  <si>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</si>
  <si>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</si>
  <si>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</si>
  <si>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</si>
  <si>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</si>
  <si>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</si>
  <si>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</si>
  <si>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</si>
  <si>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</si>
  <si>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</si>
  <si>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</si>
  <si>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</si>
  <si>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</si>
  <si>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</si>
  <si>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</si>
  <si>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</si>
  <si>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</si>
  <si>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</si>
  <si>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</si>
  <si>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</si>
  <si>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</si>
  <si>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</si>
  <si>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</si>
  <si>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</si>
  <si>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</si>
  <si>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</si>
  <si>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</si>
  <si>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</si>
  <si>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</si>
  <si>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</si>
  <si>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</si>
  <si>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</si>
  <si>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</si>
  <si>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</si>
  <si>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</si>
  <si>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</si>
  <si>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</si>
  <si>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</si>
  <si>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</si>
  <si>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</si>
  <si>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</si>
  <si>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</si>
  <si>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</si>
  <si>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</si>
  <si>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</si>
  <si>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</si>
  <si>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</si>
  <si>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</si>
  <si>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</si>
  <si>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</si>
  <si>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</si>
  <si>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</si>
  <si>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</si>
  <si>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</si>
  <si>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</si>
  <si>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</si>
  <si>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</si>
  <si>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</si>
  <si>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</si>
  <si>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</si>
  <si>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</si>
  <si>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</si>
  <si>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</si>
  <si>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</si>
  <si>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</si>
  <si>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</si>
  <si>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</si>
  <si>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</si>
  <si>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</si>
  <si>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</si>
  <si>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</si>
  <si>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</si>
  <si>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</si>
  <si>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</si>
  <si>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</si>
  <si>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</si>
  <si>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</si>
  <si>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</si>
  <si>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</si>
  <si>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</si>
  <si>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</si>
  <si>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</si>
  <si>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</si>
  <si>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</si>
  <si>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</si>
  <si>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</si>
  <si>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</si>
  <si>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</si>
  <si>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</si>
  <si>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</si>
  <si>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</si>
  <si>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</si>
  <si>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</si>
  <si>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</si>
  <si>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</si>
  <si>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</si>
  <si>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</si>
  <si>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</si>
  <si>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</si>
  <si>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</si>
  <si>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</si>
  <si>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</si>
  <si>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</si>
  <si>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</si>
  <si>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</si>
  <si>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</si>
  <si>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</si>
  <si>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</si>
  <si>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</si>
  <si>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</si>
  <si>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</si>
  <si>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</si>
  <si>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</si>
  <si>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</si>
  <si>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</si>
  <si>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</si>
  <si>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</si>
  <si>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</si>
  <si>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</si>
  <si>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</si>
  <si>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</si>
  <si>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</si>
  <si>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</si>
  <si>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</si>
  <si>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</si>
  <si>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</si>
  <si>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</si>
  <si>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</si>
  <si>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</si>
  <si>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</si>
  <si>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</si>
  <si>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</si>
  <si>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</si>
  <si>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</si>
  <si>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</si>
  <si>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</si>
  <si>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</si>
  <si>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</si>
  <si>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</si>
  <si>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</si>
  <si>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</si>
  <si>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</si>
  <si>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</si>
  <si>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</si>
  <si>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</si>
  <si>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</si>
  <si>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</si>
  <si>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</si>
  <si>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</si>
  <si>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</si>
  <si>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</si>
  <si>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</si>
  <si>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</si>
  <si>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</si>
  <si>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</si>
  <si>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</si>
  <si>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</si>
  <si>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</si>
  <si>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</si>
  <si>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</si>
  <si>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</si>
  <si>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</si>
  <si>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</si>
  <si>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</si>
  <si>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</si>
  <si>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</si>
  <si>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</si>
  <si>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</si>
  <si>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</si>
  <si>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</si>
  <si>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</si>
  <si>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</si>
  <si>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</si>
  <si>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</si>
  <si>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</si>
  <si>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</si>
  <si>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</si>
  <si>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</si>
  <si>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</si>
  <si>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</si>
  <si>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</si>
  <si>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</si>
  <si>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</si>
  <si>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</si>
  <si>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</si>
  <si>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</si>
  <si>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</si>
  <si>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</si>
  <si>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</si>
  <si>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</si>
  <si>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</si>
  <si>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</si>
  <si>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</si>
  <si>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</si>
  <si>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</si>
  <si>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</si>
  <si>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</si>
  <si>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</si>
  <si>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</si>
  <si>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</si>
  <si>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</si>
  <si>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</si>
  <si>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</si>
  <si>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</si>
  <si>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</si>
  <si>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</si>
  <si>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</si>
  <si>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</si>
  <si>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</si>
  <si>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</si>
  <si>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</si>
  <si>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</si>
  <si>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</si>
  <si>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</si>
  <si>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</si>
  <si>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</si>
  <si>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</si>
  <si>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</si>
  <si>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</si>
  <si>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</si>
  <si>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</si>
  <si>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</si>
  <si>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</si>
  <si>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</si>
  <si>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</si>
  <si>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</si>
  <si>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</si>
  <si>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</si>
  <si>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</si>
  <si>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</si>
  <si>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</si>
  <si>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</si>
  <si>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</si>
  <si>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</si>
  <si>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</si>
  <si>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</si>
  <si>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</si>
  <si>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</si>
  <si>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</si>
  <si>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</si>
  <si>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</si>
  <si>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</si>
  <si>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</si>
  <si>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</si>
  <si>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</si>
  <si>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</si>
  <si>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</si>
  <si>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</si>
  <si>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</si>
  <si>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</si>
  <si>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</si>
  <si>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</si>
  <si>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</si>
  <si>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</si>
  <si>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</si>
  <si>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</si>
  <si>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</si>
  <si>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</si>
  <si>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</si>
  <si>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</si>
  <si>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</si>
  <si>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</si>
  <si>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</si>
  <si>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</si>
  <si>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</si>
  <si>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</si>
  <si>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</si>
  <si>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</si>
  <si>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</si>
  <si>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</si>
  <si>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</si>
  <si>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</si>
  <si>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</si>
  <si>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</si>
  <si>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</si>
  <si>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</si>
  <si>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</si>
  <si>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</si>
  <si>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</si>
  <si>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</si>
  <si>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</si>
  <si>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</si>
  <si>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</si>
  <si>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</si>
  <si>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</si>
  <si>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</si>
  <si>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</si>
  <si>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</si>
  <si>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</si>
  <si>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</si>
  <si>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</si>
  <si>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</si>
  <si>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</si>
  <si>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</si>
  <si>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</si>
  <si>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</si>
  <si>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</si>
  <si>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</si>
  <si>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</si>
  <si>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</si>
  <si>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</si>
  <si>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</si>
  <si>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</si>
  <si>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</si>
  <si>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</si>
  <si>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</si>
  <si>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</si>
  <si>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</si>
  <si>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</si>
  <si>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</si>
  <si>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</si>
  <si>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</si>
  <si>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</si>
  <si>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</si>
  <si>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</si>
  <si>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</si>
  <si>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</si>
  <si>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</si>
  <si>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</si>
  <si>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</si>
  <si>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</si>
  <si>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</si>
  <si>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</si>
  <si>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</si>
  <si>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</si>
  <si>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</si>
  <si>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</si>
  <si>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</si>
  <si>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</si>
  <si>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</si>
  <si>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</si>
  <si>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</si>
  <si>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</si>
  <si>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</si>
  <si>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</si>
  <si>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</si>
  <si>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</si>
  <si>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</si>
  <si>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</si>
  <si>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</si>
  <si>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</si>
  <si>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</si>
  <si>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</si>
  <si>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</si>
  <si>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</si>
  <si>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</si>
  <si>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</si>
  <si>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</si>
  <si>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</si>
  <si>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</si>
  <si>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</si>
  <si>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</si>
  <si>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</si>
  <si>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</si>
  <si>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</si>
  <si>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</si>
  <si>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</si>
  <si>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</si>
  <si>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</si>
  <si>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</si>
  <si>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</si>
  <si>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</si>
  <si>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</si>
  <si>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</si>
  <si>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</si>
  <si>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</si>
  <si>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</si>
  <si>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</si>
  <si>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</si>
  <si>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</si>
  <si>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</si>
  <si>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</si>
  <si>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</si>
  <si>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</si>
  <si>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</si>
  <si>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</si>
  <si>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</si>
  <si>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</si>
  <si>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</si>
  <si>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</si>
  <si>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</si>
  <si>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</si>
  <si>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</si>
  <si>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</si>
  <si>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</si>
  <si>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</si>
  <si>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</si>
  <si>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</si>
  <si>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</si>
  <si>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</si>
  <si>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</si>
  <si>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</si>
  <si>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</si>
  <si>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</si>
  <si>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</si>
  <si>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</si>
  <si>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</si>
  <si>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</si>
  <si>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</si>
  <si>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</si>
  <si>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</si>
  <si>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</si>
  <si>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</si>
  <si>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</si>
  <si>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</si>
  <si>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</si>
  <si>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</si>
  <si>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</si>
  <si>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</si>
  <si>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</si>
  <si>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</si>
  <si>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</si>
  <si>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</si>
  <si>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</si>
  <si>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</si>
  <si>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</si>
  <si>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</si>
  <si>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</si>
  <si>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</si>
  <si>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</si>
  <si>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</si>
  <si>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</si>
  <si>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</si>
  <si>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</si>
  <si>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</si>
  <si>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</si>
  <si>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</si>
  <si>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</si>
  <si>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</si>
  <si>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</si>
  <si>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</si>
  <si>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</si>
  <si>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</si>
  <si>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</si>
  <si>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</si>
  <si>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</si>
  <si>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</si>
  <si>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</si>
  <si>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</si>
  <si>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</si>
  <si>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</si>
  <si>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</si>
  <si>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</si>
  <si>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</si>
  <si>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</si>
  <si>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</si>
  <si>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</si>
  <si>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</si>
  <si>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</si>
  <si>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</si>
  <si>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</si>
  <si>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</si>
  <si>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</si>
  <si>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</si>
  <si>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</si>
  <si>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</si>
  <si>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</si>
  <si>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</si>
  <si>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</si>
  <si>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</si>
  <si>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</si>
  <si>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</si>
  <si>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</si>
  <si>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</si>
  <si>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</si>
  <si>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</si>
  <si>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</si>
  <si>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</si>
  <si>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</si>
  <si>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</si>
  <si>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</si>
  <si>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</si>
  <si>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</si>
  <si>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</si>
  <si>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</si>
  <si>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</si>
  <si>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</si>
  <si>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</si>
  <si>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</si>
  <si>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</si>
  <si>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</si>
  <si>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</si>
  <si>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</si>
  <si>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</si>
  <si>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</si>
  <si>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</si>
  <si>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</si>
  <si>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</si>
  <si>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</si>
  <si>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</si>
  <si>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</si>
  <si>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</si>
  <si>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</si>
  <si>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</si>
  <si>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</si>
  <si>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</si>
  <si>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</si>
  <si>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</si>
  <si>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</si>
  <si>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</si>
  <si>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</si>
  <si>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</si>
  <si>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</si>
  <si>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</si>
  <si>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</si>
  <si>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</si>
  <si>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</si>
  <si>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</si>
  <si>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</si>
  <si>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</si>
  <si>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</si>
  <si>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</si>
  <si>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</si>
  <si>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</si>
  <si>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</si>
  <si>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</si>
  <si>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</si>
  <si>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</si>
  <si>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</si>
  <si>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</si>
  <si>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</si>
  <si>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</si>
  <si>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</si>
  <si>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</si>
  <si>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</si>
  <si>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</si>
  <si>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</si>
  <si>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</si>
  <si>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</si>
  <si>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</si>
  <si>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</si>
  <si>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</si>
  <si>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</si>
  <si>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</si>
  <si>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</si>
  <si>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</si>
  <si>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</si>
  <si>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</si>
  <si>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</si>
  <si>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</si>
  <si>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</si>
  <si>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</si>
  <si>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</si>
  <si>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</si>
  <si>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</si>
  <si>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</si>
  <si>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</si>
  <si>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</si>
  <si>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</si>
  <si>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</si>
  <si>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</si>
  <si>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</si>
  <si>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</si>
  <si>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</si>
  <si>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</si>
  <si>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</si>
  <si>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</si>
  <si>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</si>
  <si>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</si>
  <si>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</si>
  <si>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</si>
  <si>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</si>
  <si>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</si>
  <si>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</si>
  <si>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</si>
  <si>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</si>
  <si>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</si>
  <si>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</si>
  <si>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</si>
  <si>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</si>
  <si>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</si>
  <si>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</si>
  <si>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</si>
  <si>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</si>
  <si>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</si>
  <si>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</si>
  <si>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</si>
  <si>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</si>
  <si>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</si>
  <si>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</si>
  <si>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</si>
  <si>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</si>
  <si>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</si>
  <si>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</si>
  <si>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</si>
  <si>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</si>
  <si>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</si>
  <si>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</si>
  <si>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</si>
  <si>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</si>
  <si>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</si>
  <si>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</si>
  <si>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</si>
  <si>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</si>
  <si>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</si>
  <si>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</si>
  <si>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</si>
  <si>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</si>
  <si>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</si>
  <si>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</si>
  <si>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</si>
  <si>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</si>
  <si>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</si>
  <si>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</si>
  <si>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</si>
  <si>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</si>
  <si>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</si>
  <si>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</si>
  <si>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</si>
  <si>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</si>
  <si>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</si>
  <si>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</si>
  <si>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</si>
  <si>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</si>
  <si>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</si>
  <si>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</si>
  <si>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</si>
  <si>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</si>
  <si>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</si>
  <si>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</si>
  <si>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</si>
  <si>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</si>
  <si>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</si>
  <si>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</si>
  <si>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</si>
  <si>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</si>
  <si>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</si>
  <si>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</si>
  <si>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</si>
  <si>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</si>
  <si>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</si>
  <si>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</si>
  <si>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</si>
  <si>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</si>
  <si>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</si>
  <si>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</si>
  <si>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</si>
  <si>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</si>
  <si>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</si>
  <si>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</si>
  <si>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</si>
  <si>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</si>
  <si>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</si>
  <si>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</si>
  <si>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</si>
  <si>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</si>
  <si>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</si>
  <si>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</si>
  <si>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</si>
  <si>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</si>
  <si>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</si>
  <si>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</si>
  <si>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</si>
  <si>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</si>
  <si>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</si>
  <si>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</si>
  <si>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</si>
  <si>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</si>
  <si>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</si>
  <si>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</si>
  <si>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</si>
  <si>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</si>
  <si>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</si>
  <si>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</si>
  <si>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</si>
  <si>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</si>
  <si>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</si>
  <si>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</si>
  <si>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</si>
  <si>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</si>
  <si>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</si>
  <si>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</si>
  <si>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</si>
  <si>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</si>
  <si>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</si>
  <si>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</si>
  <si>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</si>
  <si>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</si>
  <si>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</si>
  <si>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</si>
  <si>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</si>
  <si>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</si>
  <si>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</si>
  <si>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</si>
  <si>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</si>
  <si>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</si>
  <si>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</si>
  <si>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</si>
  <si>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</si>
  <si>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</si>
  <si>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</si>
  <si>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</si>
  <si>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</si>
  <si>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</si>
  <si>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</si>
  <si>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</si>
  <si>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</si>
  <si>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</si>
  <si>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</si>
  <si>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</si>
  <si>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</si>
  <si>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</si>
  <si>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</si>
  <si>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</si>
  <si>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</si>
  <si>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</si>
  <si>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</si>
  <si>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</si>
  <si>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</si>
  <si>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</si>
  <si>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</si>
  <si>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</si>
  <si>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</si>
  <si>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</si>
  <si>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</si>
  <si>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</si>
  <si>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</si>
  <si>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</si>
  <si>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</si>
  <si>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</si>
  <si>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</si>
  <si>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</si>
  <si>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</si>
  <si>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</si>
  <si>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</si>
  <si>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</si>
  <si>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</si>
  <si>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</si>
  <si>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</si>
  <si>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</si>
  <si>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</si>
  <si>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</si>
  <si>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</si>
  <si>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</si>
  <si>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</si>
  <si>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</si>
  <si>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</si>
  <si>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</si>
  <si>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</si>
  <si>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</si>
  <si>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</si>
  <si>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</si>
  <si>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</si>
  <si>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</si>
  <si>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</si>
  <si>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</si>
  <si>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</si>
  <si>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</si>
  <si>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</si>
  <si>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</si>
  <si>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</si>
  <si>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</si>
  <si>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</si>
  <si>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</si>
  <si>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</si>
  <si>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</si>
  <si>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</si>
  <si>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</si>
  <si>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</si>
  <si>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</si>
  <si>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</si>
  <si>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</si>
  <si>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</si>
  <si>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</si>
  <si>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</si>
  <si>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</si>
  <si>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</si>
  <si>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</si>
  <si>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</si>
  <si>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</si>
  <si>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</si>
  <si>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</si>
  <si>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</si>
  <si>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</si>
  <si>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</si>
  <si>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</si>
  <si>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</si>
  <si>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</si>
  <si>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</si>
  <si>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</si>
  <si>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</si>
  <si>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</si>
  <si>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</si>
  <si>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</si>
  <si>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</si>
  <si>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</si>
  <si>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</si>
  <si>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</si>
  <si>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</si>
  <si>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</si>
  <si>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</si>
  <si>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</si>
  <si>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</si>
  <si>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</si>
  <si>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</si>
  <si>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</si>
  <si>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</si>
  <si>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</si>
  <si>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</si>
  <si>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</si>
  <si>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</si>
  <si>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</si>
  <si>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</si>
  <si>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</si>
  <si>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</si>
  <si>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</si>
  <si>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</si>
  <si>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</si>
  <si>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</si>
  <si>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</si>
  <si>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</si>
  <si>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</si>
  <si>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</si>
  <si>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</si>
  <si>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</si>
  <si>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</si>
  <si>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</si>
  <si>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</si>
  <si>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</si>
  <si>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</si>
  <si>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</si>
  <si>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</si>
  <si>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</si>
  <si>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</si>
  <si>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</si>
  <si>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</si>
  <si>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</si>
  <si>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</si>
  <si>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</si>
  <si>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</si>
  <si>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</si>
  <si>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</si>
  <si>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</si>
  <si>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</si>
  <si>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</si>
  <si>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</si>
  <si>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</si>
  <si>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</si>
  <si>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</si>
  <si>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</si>
  <si>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</si>
  <si>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</si>
  <si>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</si>
  <si>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</si>
  <si>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</si>
  <si>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</si>
  <si>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</si>
  <si>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</si>
  <si>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</si>
  <si>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</si>
  <si>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</si>
  <si>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</si>
  <si>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</si>
  <si>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</si>
  <si>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</si>
  <si>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</si>
  <si>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</si>
  <si>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</si>
  <si>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</si>
  <si>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</si>
  <si>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</si>
  <si>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</si>
  <si>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</si>
  <si>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</si>
  <si>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</si>
  <si>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</si>
  <si>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</si>
  <si>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</si>
  <si>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</si>
  <si>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</si>
  <si>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</si>
  <si>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</si>
  <si>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</si>
  <si>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</si>
  <si>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</si>
  <si>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</si>
  <si>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</si>
  <si>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</si>
  <si>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</si>
  <si>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</si>
  <si>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</si>
  <si>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</si>
  <si>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</si>
  <si>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</si>
  <si>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</si>
  <si>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</si>
  <si>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</si>
  <si>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</si>
  <si>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</si>
  <si>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</si>
  <si>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</si>
  <si>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</si>
  <si>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</si>
  <si>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</si>
  <si>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</si>
  <si>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</si>
  <si>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</si>
  <si>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</si>
  <si>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</si>
  <si>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</si>
  <si>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</si>
  <si>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</si>
  <si>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</si>
  <si>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</si>
  <si>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</si>
  <si>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</si>
  <si>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</si>
  <si>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</si>
  <si>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</si>
  <si>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</si>
  <si>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</si>
  <si>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</si>
  <si>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</si>
  <si>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</si>
  <si>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</si>
  <si>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</si>
  <si>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</si>
  <si>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</si>
  <si>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</si>
  <si>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</si>
  <si>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</si>
  <si>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</si>
  <si>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</si>
  <si>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</si>
  <si>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</si>
  <si>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</si>
  <si>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</si>
  <si>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</si>
  <si>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</si>
  <si>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</si>
  <si>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</si>
  <si>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</si>
  <si>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</si>
  <si>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</si>
  <si>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</si>
  <si>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</si>
  <si>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</si>
  <si>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</si>
  <si>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</si>
  <si>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</si>
  <si>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</si>
  <si>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</si>
  <si>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</si>
  <si>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</si>
  <si>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</si>
  <si>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</si>
  <si>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</si>
  <si>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</si>
  <si>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</si>
  <si>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</si>
  <si>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</si>
  <si>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</si>
  <si>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</si>
  <si>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</si>
  <si>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</si>
  <si>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</si>
  <si>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</si>
  <si>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</si>
  <si>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</si>
  <si>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</si>
  <si>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</si>
  <si>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</si>
  <si>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</si>
  <si>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</si>
  <si>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</si>
  <si>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</si>
  <si>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</si>
  <si>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</si>
  <si>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</si>
  <si>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</si>
  <si>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</si>
  <si>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</si>
  <si>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</si>
  <si>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</si>
  <si>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</si>
  <si>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</si>
  <si>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</si>
  <si>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</si>
  <si>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</si>
  <si>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</si>
  <si>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</si>
  <si>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</si>
  <si>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</si>
  <si>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</si>
  <si>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</si>
  <si>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</si>
  <si>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</si>
  <si>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</si>
  <si>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</si>
  <si>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</si>
  <si>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</si>
  <si>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</si>
  <si>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</si>
  <si>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</si>
  <si>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</si>
  <si>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</si>
  <si>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</si>
  <si>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</si>
  <si>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</si>
  <si>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</si>
  <si>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</si>
  <si>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</si>
  <si>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</si>
  <si>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</si>
  <si>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</si>
  <si>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</si>
  <si>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</si>
  <si>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</si>
  <si>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</si>
  <si>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</si>
  <si>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</si>
  <si>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</si>
  <si>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</si>
  <si>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</si>
  <si>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</si>
  <si>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</si>
  <si>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</si>
  <si>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</si>
  <si>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</si>
  <si>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</si>
  <si>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</si>
  <si>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</si>
  <si>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</si>
  <si>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</si>
  <si>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</si>
  <si>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</si>
  <si>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</si>
  <si>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</si>
  <si>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</si>
  <si>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</si>
  <si>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</si>
  <si>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</si>
  <si>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</si>
  <si>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</si>
  <si>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</si>
  <si>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</si>
  <si>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</si>
  <si>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</si>
  <si>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</si>
  <si>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</si>
  <si>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</si>
  <si>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</si>
  <si>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</si>
  <si>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</si>
  <si>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</si>
  <si>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</si>
  <si>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</si>
  <si>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</si>
  <si>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</si>
  <si>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</si>
  <si>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</si>
  <si>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</si>
  <si>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</si>
  <si>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</si>
  <si>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</si>
  <si>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</si>
  <si>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</si>
  <si>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</si>
  <si>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</si>
  <si>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</si>
  <si>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</si>
  <si>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</si>
  <si>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</si>
  <si>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</si>
  <si>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</si>
  <si>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</si>
  <si>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</si>
  <si>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</si>
  <si>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</si>
  <si>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</si>
  <si>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</si>
  <si>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</si>
  <si>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</si>
  <si>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</si>
  <si>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</si>
  <si>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</si>
  <si>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</si>
  <si>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</si>
  <si>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</si>
  <si>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</si>
  <si>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</si>
  <si>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</si>
  <si>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</si>
  <si>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</si>
  <si>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</si>
  <si>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</si>
  <si>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</si>
  <si>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</si>
  <si>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</si>
  <si>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</si>
  <si>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</si>
  <si>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</si>
  <si>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</si>
  <si>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</si>
  <si>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</si>
  <si>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</si>
  <si>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</si>
  <si>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</si>
  <si>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</si>
  <si>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</si>
  <si>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</si>
  <si>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</si>
  <si>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</si>
  <si>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</si>
  <si>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</si>
  <si>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</si>
  <si>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</si>
  <si>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</si>
  <si>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</si>
  <si>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</si>
  <si>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</si>
  <si>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</si>
  <si>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</si>
  <si>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</si>
  <si>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</si>
  <si>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</si>
  <si>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</si>
  <si>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</si>
  <si>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</si>
  <si>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</si>
  <si>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</si>
  <si>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</si>
  <si>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</si>
  <si>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</si>
  <si>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</si>
  <si>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</si>
  <si>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</si>
  <si>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</si>
  <si>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</si>
  <si>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</si>
  <si>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</si>
  <si>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</si>
  <si>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</si>
  <si>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</si>
  <si>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</si>
  <si>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</si>
  <si>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</si>
  <si>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</si>
  <si>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</si>
  <si>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</si>
  <si>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</si>
  <si>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</si>
  <si>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</si>
  <si>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</si>
  <si>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</si>
  <si>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</si>
  <si>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</si>
  <si>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</si>
  <si>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</si>
  <si>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</si>
  <si>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</si>
  <si>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</si>
  <si>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</si>
  <si>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</si>
  <si>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</si>
  <si>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</si>
  <si>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</si>
  <si>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</si>
  <si>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</si>
  <si>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</si>
  <si>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</si>
  <si>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</si>
  <si>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</si>
  <si>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</si>
  <si>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</si>
  <si>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</si>
  <si>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</si>
  <si>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</si>
  <si>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</si>
  <si>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</si>
  <si>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</si>
  <si>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</si>
  <si>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</si>
  <si>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</si>
  <si>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</si>
  <si>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</si>
  <si>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</si>
  <si>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</si>
  <si>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</si>
  <si>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</si>
  <si>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</si>
  <si>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</si>
  <si>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</si>
  <si>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</si>
  <si>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</si>
  <si>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</si>
  <si>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</si>
  <si>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</si>
  <si>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</si>
  <si>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</si>
  <si>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</si>
  <si>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</si>
  <si>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</si>
  <si>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</si>
  <si>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</si>
  <si>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</si>
  <si>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</si>
  <si>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</si>
  <si>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</si>
  <si>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</si>
  <si>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</si>
  <si>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</si>
  <si>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</si>
  <si>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</si>
  <si>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</si>
  <si>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</si>
  <si>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</si>
  <si>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</si>
  <si>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</si>
  <si>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</si>
  <si>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</si>
  <si>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</si>
  <si>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</si>
  <si>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</si>
  <si>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</si>
  <si>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</si>
  <si>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</si>
  <si>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</si>
  <si>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</si>
  <si>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</si>
  <si>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</si>
  <si>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</si>
  <si>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</si>
  <si>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</si>
  <si>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</si>
  <si>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</si>
  <si>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</si>
  <si>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</si>
  <si>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</si>
  <si>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</si>
  <si>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</si>
  <si>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</si>
  <si>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</si>
  <si>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</si>
  <si>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</si>
  <si>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</si>
  <si>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</si>
  <si>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</si>
  <si>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</si>
  <si>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</si>
  <si>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</si>
  <si>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</si>
  <si>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</si>
  <si>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</si>
  <si>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</si>
  <si>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</si>
  <si>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</si>
  <si>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</si>
  <si>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</si>
  <si>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</si>
  <si>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</si>
  <si>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</si>
  <si>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</si>
  <si>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</si>
  <si>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</si>
  <si>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</si>
  <si>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</si>
  <si>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</si>
  <si>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</si>
  <si>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</si>
  <si>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</si>
  <si>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</si>
  <si>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</si>
  <si>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</si>
  <si>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</si>
  <si>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</si>
  <si>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</si>
  <si>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</si>
  <si>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</si>
  <si>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</si>
  <si>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</si>
  <si>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</si>
  <si>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</si>
  <si>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</si>
  <si>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</si>
  <si>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</si>
  <si>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</si>
  <si>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</si>
  <si>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</si>
  <si>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</si>
  <si>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</si>
  <si>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</si>
  <si>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</si>
  <si>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</si>
  <si>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</si>
  <si>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</si>
  <si>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</si>
  <si>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</si>
  <si>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</si>
  <si>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</si>
  <si>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</si>
  <si>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</si>
  <si>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</si>
  <si>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</si>
  <si>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</si>
  <si>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</si>
  <si>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</si>
  <si>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</si>
  <si>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</si>
  <si>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</si>
  <si>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</si>
  <si>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</si>
  <si>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</si>
  <si>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</si>
  <si>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</si>
  <si>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</si>
  <si>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</si>
  <si>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</si>
  <si>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</si>
  <si>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</si>
  <si>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</si>
  <si>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</si>
  <si>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</si>
  <si>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</si>
  <si>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</si>
  <si>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</si>
  <si>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</si>
  <si>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</si>
  <si>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</si>
  <si>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</si>
  <si>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</si>
  <si>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</si>
  <si>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</si>
  <si>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</si>
  <si>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</si>
  <si>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</si>
  <si>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</si>
  <si>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</si>
  <si>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</si>
  <si>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</si>
  <si>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</si>
  <si>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</si>
  <si>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</si>
  <si>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</si>
  <si>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</si>
  <si>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</si>
  <si>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</si>
  <si>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</si>
  <si>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</si>
  <si>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</si>
  <si>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</si>
  <si>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</si>
  <si>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</si>
  <si>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</si>
  <si>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</si>
  <si>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</si>
  <si>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</si>
  <si>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</si>
  <si>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</si>
  <si>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</si>
  <si>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</si>
  <si>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</si>
  <si>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</si>
  <si>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</si>
  <si>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</si>
  <si>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</si>
  <si>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</si>
  <si>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</si>
  <si>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</si>
  <si>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</si>
  <si>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</si>
  <si>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</si>
  <si>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</si>
  <si>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</si>
  <si>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</si>
  <si>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</si>
  <si>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</si>
  <si>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</si>
  <si>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</si>
  <si>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</si>
  <si>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</si>
  <si>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</si>
  <si>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</si>
  <si>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</si>
  <si>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</si>
  <si>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</si>
  <si>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</si>
  <si>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</si>
  <si>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</si>
  <si>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</si>
  <si>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</si>
  <si>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</si>
  <si>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</si>
  <si>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</si>
  <si>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</si>
  <si>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</si>
  <si>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</si>
  <si>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</si>
  <si>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</si>
  <si>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</si>
  <si>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</si>
  <si>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</si>
  <si>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</si>
  <si>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</si>
  <si>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</si>
  <si>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</si>
  <si>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</si>
  <si>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</si>
  <si>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</si>
  <si>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</si>
  <si>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</si>
  <si>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</si>
  <si>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</si>
  <si>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</si>
  <si>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</si>
  <si>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</si>
  <si>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</si>
  <si>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</si>
  <si>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</si>
  <si>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</si>
  <si>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</si>
  <si>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</si>
  <si>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</si>
  <si>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</si>
  <si>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</si>
  <si>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</si>
  <si>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</si>
  <si>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</si>
  <si>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</si>
  <si>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</si>
  <si>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</si>
  <si>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</si>
  <si>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</si>
  <si>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</si>
  <si>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</si>
  <si>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</si>
  <si>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</si>
  <si>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</si>
  <si>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</si>
  <si>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</si>
  <si>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</si>
  <si>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</si>
  <si>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</si>
  <si>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</si>
  <si>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</si>
  <si>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</si>
  <si>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</si>
  <si>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</si>
  <si>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</si>
  <si>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</si>
  <si>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</si>
  <si>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</si>
  <si>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</si>
  <si>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</si>
  <si>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</si>
  <si>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</si>
  <si>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</si>
  <si>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</si>
  <si>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</si>
  <si>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</si>
  <si>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</si>
  <si>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</si>
  <si>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</si>
  <si>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</si>
  <si>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</si>
  <si>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</si>
  <si>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</si>
  <si>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</si>
  <si>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</si>
  <si>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</si>
  <si>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</si>
  <si>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</si>
  <si>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</si>
  <si>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</si>
  <si>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</si>
  <si>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</si>
  <si>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</si>
  <si>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</si>
  <si>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</si>
  <si>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</si>
  <si>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</si>
  <si>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</si>
  <si>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</si>
  <si>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</si>
  <si>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</si>
  <si>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</si>
  <si>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</si>
  <si>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</si>
  <si>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</si>
  <si>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</si>
  <si>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</si>
  <si>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</si>
  <si>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</si>
  <si>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</si>
  <si>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</si>
  <si>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</si>
  <si>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</si>
  <si>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</si>
  <si>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</si>
  <si>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</si>
  <si>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</si>
  <si>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</si>
  <si>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</si>
  <si>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</si>
  <si>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</si>
  <si>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</si>
  <si>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</si>
  <si>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</si>
  <si>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</si>
  <si>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</si>
  <si>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</si>
  <si>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</si>
  <si>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</si>
  <si>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</si>
  <si>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</si>
  <si>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</si>
  <si>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</si>
  <si>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</si>
  <si>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</si>
  <si>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</si>
  <si>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</si>
  <si>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</si>
  <si>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</si>
  <si>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</si>
  <si>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</si>
  <si>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</si>
  <si>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</si>
  <si>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</si>
  <si>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</si>
  <si>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</si>
  <si>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</si>
  <si>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</si>
  <si>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</si>
  <si>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</si>
  <si>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</si>
  <si>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</si>
  <si>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</si>
  <si>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</si>
  <si>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</si>
  <si>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</si>
  <si>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</si>
  <si>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</si>
  <si>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</si>
  <si>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</si>
  <si>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</si>
  <si>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</si>
  <si>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</si>
  <si>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</si>
  <si>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</si>
  <si>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</si>
  <si>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</si>
  <si>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</si>
  <si>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</si>
  <si>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</si>
  <si>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</si>
  <si>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</si>
  <si>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</si>
  <si>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</si>
  <si>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</si>
  <si>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</si>
  <si>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</si>
  <si>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</si>
  <si>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</si>
  <si>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</si>
  <si>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</si>
  <si>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</si>
  <si>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</si>
  <si>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</si>
  <si>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</si>
  <si>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</si>
  <si>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</si>
  <si>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</si>
  <si>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</si>
  <si>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</si>
  <si>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</si>
  <si>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</si>
  <si>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</si>
  <si>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</si>
  <si>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</si>
  <si>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</si>
  <si>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</si>
  <si>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</si>
  <si>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</si>
  <si>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</si>
  <si>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</si>
  <si>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</si>
  <si>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</si>
  <si>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</si>
  <si>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</si>
  <si>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</si>
  <si>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</si>
  <si>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</si>
  <si>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</si>
  <si>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</si>
  <si>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</si>
  <si>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</si>
  <si>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</si>
  <si>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</si>
  <si>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</si>
  <si>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</si>
  <si>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</si>
  <si>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</si>
  <si>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</si>
  <si>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</si>
  <si>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</si>
  <si>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</si>
  <si>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</si>
  <si>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</si>
  <si>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</si>
  <si>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</si>
  <si>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</si>
  <si>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</si>
  <si>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</si>
  <si>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</si>
  <si>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</si>
  <si>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</si>
  <si>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</si>
  <si>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</si>
  <si>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</si>
  <si>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</si>
  <si>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</si>
  <si>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</si>
  <si>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</si>
  <si>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</si>
  <si>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</si>
  <si>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</si>
  <si>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</si>
  <si>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</si>
  <si>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</si>
  <si>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</si>
  <si>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</si>
  <si>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</si>
  <si>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</si>
  <si>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</si>
  <si>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</si>
  <si>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</si>
  <si>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</si>
  <si>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</si>
  <si>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</si>
  <si>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</si>
  <si>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</si>
  <si>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</si>
  <si>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</si>
  <si>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</si>
  <si>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</si>
  <si>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</si>
  <si>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</si>
  <si>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</si>
  <si>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</si>
  <si>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</si>
  <si>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</si>
  <si>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</si>
  <si>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</si>
  <si>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</si>
  <si>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</si>
  <si>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</si>
  <si>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</si>
  <si>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</si>
  <si>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</si>
  <si>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</si>
  <si>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</si>
  <si>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</si>
  <si>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</si>
  <si>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</si>
  <si>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</si>
  <si>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</si>
  <si>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</si>
  <si>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</si>
  <si>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</si>
  <si>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</si>
  <si>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</si>
  <si>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</si>
  <si>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</si>
  <si>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</si>
  <si>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</si>
  <si>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</si>
  <si>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</si>
  <si>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</si>
  <si>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</si>
  <si>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</si>
  <si>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</si>
  <si>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</si>
  <si>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</si>
  <si>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</si>
  <si>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</si>
  <si>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</si>
  <si>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</si>
  <si>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</si>
  <si>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</si>
  <si>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</si>
  <si>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</si>
  <si>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</si>
  <si>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</si>
  <si>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</si>
  <si>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</si>
  <si>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</si>
  <si>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</si>
  <si>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</si>
  <si>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</si>
  <si>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</si>
  <si>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</si>
  <si>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</si>
  <si>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</si>
  <si>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</si>
  <si>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</si>
  <si>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</si>
  <si>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</si>
  <si>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</si>
  <si>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</si>
  <si>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</si>
  <si>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</si>
  <si>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</si>
  <si>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</si>
  <si>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</si>
  <si>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</si>
  <si>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</si>
  <si>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</si>
  <si>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</si>
  <si>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</si>
  <si>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</si>
  <si>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</si>
  <si>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</si>
  <si>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</si>
  <si>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</si>
  <si>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</si>
  <si>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</si>
  <si>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</si>
  <si>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</si>
  <si>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</si>
  <si>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</si>
  <si>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</si>
  <si>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</si>
  <si>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</si>
  <si>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</si>
  <si>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</si>
  <si>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</si>
  <si>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</si>
  <si>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</si>
  <si>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</si>
  <si>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</si>
  <si>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</si>
  <si>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</si>
  <si>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</si>
  <si>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</si>
  <si>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</si>
  <si>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</si>
  <si>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</si>
  <si>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</si>
  <si>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</si>
  <si>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</si>
  <si>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</si>
  <si>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</si>
  <si>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</si>
  <si>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</si>
  <si>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</si>
  <si>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</si>
  <si>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</si>
  <si>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</si>
  <si>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</si>
  <si>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</si>
  <si>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</si>
  <si>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</si>
  <si>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</si>
  <si>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</si>
  <si>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</si>
  <si>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</si>
  <si>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</si>
  <si>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</si>
  <si>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</si>
  <si>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</si>
  <si>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</si>
  <si>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</si>
  <si>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</si>
  <si>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</si>
  <si>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</si>
  <si>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</si>
  <si>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</si>
  <si>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</si>
  <si>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</si>
  <si>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</si>
  <si>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</si>
  <si>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</si>
  <si>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</si>
  <si>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</si>
  <si>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</si>
  <si>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</si>
  <si>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</si>
  <si>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</si>
  <si>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</si>
  <si>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</si>
  <si>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</si>
  <si>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</si>
  <si>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</si>
  <si>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</si>
  <si>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</si>
  <si>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</si>
  <si>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</si>
  <si>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</si>
  <si>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</si>
  <si>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</si>
  <si>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</si>
  <si>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</si>
  <si>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</si>
  <si>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</si>
  <si>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</si>
  <si>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</si>
  <si>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</si>
  <si>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</si>
  <si>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</si>
  <si>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</si>
  <si>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</si>
  <si>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</si>
  <si>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</si>
  <si>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</si>
  <si>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</si>
  <si>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</si>
  <si>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</si>
  <si>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</si>
  <si>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</si>
  <si>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</si>
  <si>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</si>
  <si>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</si>
  <si>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</si>
  <si>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</si>
  <si>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</si>
  <si>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</si>
  <si>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</si>
  <si>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</si>
  <si>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</si>
  <si>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</si>
  <si>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</si>
  <si>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</si>
  <si>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</si>
  <si>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</si>
  <si>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</si>
  <si>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</si>
  <si>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</si>
  <si>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</si>
  <si>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</si>
  <si>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</si>
  <si>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</si>
  <si>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</si>
  <si>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</si>
  <si>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</si>
  <si>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</si>
  <si>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</si>
  <si>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</si>
  <si>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</si>
  <si>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</si>
  <si>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</si>
  <si>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</si>
  <si>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</si>
  <si>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</si>
  <si>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</si>
  <si>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</si>
  <si>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</si>
  <si>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</si>
  <si>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</si>
  <si>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</si>
  <si>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</si>
  <si>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</si>
  <si>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</si>
  <si>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</si>
  <si>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</si>
  <si>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</si>
  <si>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</si>
  <si>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</si>
  <si>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</si>
  <si>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</si>
  <si>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</si>
  <si>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</si>
  <si>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</si>
  <si>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</si>
  <si>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</si>
  <si>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</si>
  <si>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</si>
  <si>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</si>
  <si>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</si>
  <si>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</si>
  <si>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</si>
  <si>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</si>
  <si>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</si>
  <si>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</si>
  <si>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</si>
  <si>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</si>
  <si>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</si>
  <si>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</si>
  <si>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</si>
  <si>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</si>
  <si>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</si>
  <si>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</si>
  <si>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</si>
  <si>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</si>
  <si>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</si>
  <si>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</si>
  <si>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</si>
  <si>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</si>
  <si>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</si>
  <si>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</si>
  <si>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</si>
  <si>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</si>
  <si>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</si>
  <si>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</si>
  <si>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</si>
  <si>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</si>
  <si>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</si>
  <si>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</si>
  <si>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</si>
  <si>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</si>
  <si>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</si>
  <si>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</si>
  <si>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</si>
  <si>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</si>
  <si>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</si>
  <si>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</si>
  <si>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</si>
  <si>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</si>
  <si>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</si>
  <si>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</si>
  <si>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</si>
  <si>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</si>
  <si>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</si>
  <si>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</si>
  <si>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</si>
  <si>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</si>
  <si>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</si>
  <si>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</si>
  <si>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</si>
  <si>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</si>
  <si>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</si>
  <si>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</si>
  <si>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</si>
  <si>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</si>
  <si>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</si>
  <si>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</si>
  <si>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</si>
  <si>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</si>
  <si>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</si>
  <si>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</si>
  <si>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</si>
  <si>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</si>
  <si>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</si>
  <si>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</si>
  <si>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</si>
  <si>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</si>
  <si>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</si>
  <si>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</si>
  <si>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</si>
  <si>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</si>
  <si>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</si>
  <si>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</si>
  <si>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</si>
  <si>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</si>
  <si>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</si>
  <si>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</si>
  <si>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</si>
  <si>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</si>
  <si>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</si>
  <si>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</si>
  <si>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</si>
  <si>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</si>
  <si>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</si>
  <si>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</si>
  <si>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</si>
  <si>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</si>
  <si>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</si>
  <si>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</si>
  <si>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</si>
  <si>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</si>
  <si>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</si>
  <si>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</si>
  <si>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</si>
  <si>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</si>
  <si>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</si>
  <si>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</si>
  <si>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</si>
  <si>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</si>
  <si>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</si>
  <si>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</si>
  <si>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</si>
  <si>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</si>
  <si>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</si>
  <si>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</si>
  <si>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</si>
  <si>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</si>
  <si>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</si>
  <si>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</si>
  <si>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</si>
  <si>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</si>
  <si>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</si>
  <si>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</si>
  <si>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</si>
  <si>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</si>
  <si>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</si>
  <si>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</si>
  <si>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</si>
  <si>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</si>
  <si>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</si>
  <si>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</si>
  <si>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</si>
  <si>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</si>
  <si>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</si>
  <si>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</si>
  <si>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</si>
  <si>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</si>
  <si>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</si>
  <si>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</si>
  <si>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</si>
  <si>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</si>
  <si>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</si>
  <si>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</si>
  <si>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</si>
  <si>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</si>
  <si>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</si>
  <si>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</si>
  <si>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</si>
  <si>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</si>
  <si>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</si>
  <si>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</si>
  <si>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</si>
  <si>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</si>
  <si>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</si>
  <si>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</si>
  <si>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</si>
  <si>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</si>
  <si>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</si>
  <si>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</si>
  <si>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</si>
  <si>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</si>
  <si>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</si>
  <si>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</si>
  <si>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</si>
  <si>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</si>
  <si>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</si>
  <si>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</si>
  <si>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</si>
  <si>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</si>
  <si>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</si>
  <si>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</si>
  <si>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</si>
  <si>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</si>
  <si>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</si>
  <si>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</si>
  <si>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</si>
  <si>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</si>
  <si>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</si>
  <si>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</si>
  <si>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</si>
  <si>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</si>
  <si>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</si>
  <si>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</si>
  <si>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</si>
  <si>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</si>
  <si>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</si>
  <si>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</si>
  <si>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</si>
  <si>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</si>
  <si>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</si>
  <si>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</si>
  <si>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</si>
  <si>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</si>
  <si>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</si>
  <si>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</si>
  <si>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</si>
  <si>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</si>
  <si>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</si>
  <si>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</si>
  <si>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</si>
  <si>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</si>
  <si>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</si>
  <si>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</si>
  <si>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</si>
  <si>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</si>
  <si>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</si>
  <si>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</si>
  <si>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</si>
  <si>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</si>
  <si>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</si>
  <si>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</si>
  <si>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</si>
  <si>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</si>
  <si>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</si>
  <si>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</si>
  <si>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</si>
  <si>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</si>
  <si>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</si>
  <si>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</si>
  <si>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</si>
  <si>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</si>
  <si>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</si>
  <si>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</si>
  <si>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</si>
  <si>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</si>
  <si>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</si>
  <si>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</si>
  <si>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</si>
  <si>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</si>
  <si>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</si>
  <si>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</si>
  <si>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</si>
  <si>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</si>
  <si>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</si>
  <si>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</si>
  <si>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</si>
  <si>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</si>
  <si>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</si>
  <si>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</si>
  <si>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</si>
  <si>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</si>
  <si>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</si>
  <si>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</si>
  <si>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</si>
  <si>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</si>
  <si>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</si>
  <si>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</si>
  <si>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</si>
  <si>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</si>
  <si>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</si>
  <si>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</si>
  <si>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</si>
  <si>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</si>
  <si>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</si>
  <si>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</si>
  <si>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</si>
  <si>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</si>
  <si>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</si>
  <si>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</si>
  <si>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</si>
  <si>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</si>
  <si>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</si>
  <si>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</si>
  <si>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</si>
  <si>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</si>
  <si>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</si>
  <si>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</si>
  <si>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</si>
  <si>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</si>
  <si>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</si>
  <si>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</si>
  <si>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</si>
  <si>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</si>
  <si>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</si>
  <si>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</si>
  <si>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</si>
  <si>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</si>
  <si>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</si>
  <si>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</si>
  <si>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</si>
  <si>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</si>
  <si>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</si>
  <si>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</si>
  <si>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</si>
  <si>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</si>
  <si>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</si>
  <si>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</si>
  <si>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</si>
  <si>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</si>
  <si>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</si>
  <si>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</si>
  <si>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</si>
  <si>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</si>
  <si>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</si>
  <si>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</si>
  <si>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</si>
  <si>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</si>
  <si>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</si>
  <si>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</si>
  <si>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</si>
  <si>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</si>
  <si>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</si>
  <si>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</si>
  <si>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</si>
  <si>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</si>
  <si>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</si>
  <si>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</si>
  <si>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</si>
  <si>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</si>
  <si>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</si>
  <si>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</si>
  <si>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</si>
  <si>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</si>
  <si>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</si>
  <si>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</si>
  <si>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</si>
  <si>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</si>
  <si>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</si>
  <si>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</si>
  <si>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</si>
  <si>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</si>
  <si>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</si>
  <si>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</si>
  <si>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</si>
  <si>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</si>
  <si>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</si>
  <si>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</si>
  <si>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</si>
  <si>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</si>
  <si>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</si>
  <si>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</si>
  <si>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</si>
  <si>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</si>
  <si>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</si>
  <si>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</si>
  <si>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</si>
  <si>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</si>
  <si>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</si>
  <si>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</si>
  <si>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</si>
  <si>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</si>
  <si>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</si>
  <si>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</si>
  <si>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</si>
  <si>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</si>
  <si>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</si>
  <si>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</si>
  <si>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</si>
  <si>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</si>
  <si>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</si>
  <si>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</si>
  <si>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</si>
  <si>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</si>
  <si>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</si>
  <si>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</si>
  <si>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</si>
  <si>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</si>
  <si>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</si>
  <si>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</si>
  <si>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</si>
  <si>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</si>
  <si>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</si>
  <si>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</si>
  <si>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</si>
  <si>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</si>
  <si>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</si>
  <si>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</si>
  <si>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</si>
  <si>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</si>
  <si>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</si>
  <si>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</si>
  <si>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</si>
  <si>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</si>
  <si>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</si>
  <si>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</si>
  <si>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</si>
  <si>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</si>
  <si>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</si>
  <si>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</si>
  <si>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</si>
  <si>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</si>
  <si>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</si>
  <si>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</si>
  <si>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</si>
  <si>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</si>
  <si>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</si>
  <si>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</si>
  <si>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</si>
  <si>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</si>
  <si>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</si>
  <si>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</si>
  <si>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</si>
  <si>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</si>
  <si>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</si>
  <si>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</si>
  <si>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</si>
  <si>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</si>
  <si>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</si>
  <si>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</si>
  <si>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</si>
  <si>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</si>
  <si>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</si>
  <si>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</si>
  <si>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</si>
  <si>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</si>
  <si>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</si>
  <si>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</si>
  <si>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</si>
  <si>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</si>
  <si>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</si>
  <si>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</si>
  <si>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</si>
  <si>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</si>
  <si>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</si>
  <si>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</si>
  <si>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</si>
  <si>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</si>
  <si>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</si>
  <si>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</si>
  <si>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</si>
  <si>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</si>
  <si>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</si>
  <si>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</si>
  <si>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</si>
  <si>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</si>
  <si>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</si>
  <si>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</si>
  <si>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</si>
  <si>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</si>
  <si>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</si>
  <si>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</si>
  <si>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</si>
  <si>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</si>
  <si>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</si>
  <si>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</si>
  <si>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</si>
  <si>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</si>
  <si>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</si>
  <si>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</si>
  <si>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</si>
  <si>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</si>
  <si>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</si>
  <si>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</si>
  <si>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</si>
  <si>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</si>
  <si>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</si>
  <si>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</si>
  <si>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</si>
  <si>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</si>
  <si>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</si>
  <si>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</si>
  <si>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</si>
  <si>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</si>
  <si>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</si>
  <si>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</si>
  <si>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</si>
  <si>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</si>
  <si>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</si>
  <si>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</si>
  <si>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</si>
  <si>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</si>
  <si>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</si>
  <si>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</si>
  <si>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</si>
  <si>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</si>
  <si>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</si>
  <si>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</si>
  <si>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</si>
  <si>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</si>
  <si>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</si>
  <si>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</si>
  <si>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</si>
  <si>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</si>
  <si>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</si>
  <si>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</si>
  <si>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</si>
  <si>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</si>
  <si>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</si>
  <si>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</si>
  <si>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</si>
  <si>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</si>
  <si>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</si>
  <si>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</si>
  <si>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</si>
  <si>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</si>
  <si>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</si>
  <si>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</si>
  <si>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</si>
  <si>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</si>
  <si>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</si>
  <si>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</si>
  <si>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</si>
  <si>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</si>
  <si>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</si>
  <si>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</si>
  <si>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</si>
  <si>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</si>
  <si>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</si>
  <si>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</si>
  <si>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</si>
  <si>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</si>
  <si>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</si>
  <si>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</si>
  <si>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</si>
  <si>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</si>
  <si>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</si>
  <si>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</si>
  <si>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</si>
  <si>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</si>
  <si>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</si>
  <si>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</si>
  <si>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</si>
  <si>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</si>
  <si>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</si>
  <si>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</si>
  <si>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</si>
  <si>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</si>
  <si>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</si>
  <si>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</si>
  <si>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</si>
  <si>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</si>
  <si>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</si>
  <si>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</si>
  <si>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</si>
  <si>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</si>
  <si>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</si>
  <si>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</si>
  <si>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</si>
  <si>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</si>
  <si>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</si>
  <si>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</si>
  <si>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</si>
  <si>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</si>
  <si>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</si>
  <si>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</si>
  <si>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</si>
  <si>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</si>
  <si>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</si>
  <si>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</si>
  <si>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</si>
  <si>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</si>
  <si>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</si>
  <si>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</si>
  <si>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</si>
  <si>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</si>
  <si>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</si>
  <si>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</si>
  <si>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</si>
  <si>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</si>
  <si>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</si>
  <si>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</si>
  <si>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</si>
  <si>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</si>
  <si>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</si>
  <si>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</si>
  <si>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</si>
  <si>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</si>
  <si>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</si>
  <si>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</si>
  <si>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</si>
  <si>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</si>
  <si>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</si>
  <si>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</si>
  <si>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</si>
  <si>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</si>
  <si>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</si>
  <si>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</si>
  <si>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</si>
  <si>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</si>
  <si>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</si>
  <si>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</si>
  <si>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</si>
  <si>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</si>
  <si>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</si>
  <si>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</si>
  <si>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</si>
  <si>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</si>
  <si>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</si>
  <si>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</si>
  <si>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</si>
  <si>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</si>
  <si>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</si>
  <si>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</si>
  <si>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</si>
  <si>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</si>
  <si>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</si>
  <si>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</si>
  <si>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</si>
  <si>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</si>
  <si>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</si>
  <si>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</si>
  <si>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</si>
  <si>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</si>
  <si>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</si>
  <si>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</si>
  <si>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</si>
  <si>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</si>
  <si>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</si>
  <si>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</si>
  <si>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</si>
  <si>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</si>
  <si>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</si>
  <si>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</si>
  <si>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</si>
  <si>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</si>
  <si>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</si>
  <si>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</si>
  <si>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</si>
  <si>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</si>
  <si>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</si>
  <si>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</si>
  <si>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</si>
  <si>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</si>
  <si>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</si>
  <si>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</si>
  <si>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</si>
  <si>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</si>
  <si>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</si>
  <si>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</si>
  <si>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</si>
  <si>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</si>
  <si>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</si>
  <si>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</si>
  <si>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</si>
  <si>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</si>
  <si>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</si>
  <si>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</si>
  <si>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</si>
  <si>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</si>
  <si>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</si>
  <si>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</si>
  <si>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</si>
  <si>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</si>
  <si>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</si>
  <si>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</si>
  <si>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</si>
  <si>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</si>
  <si>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</si>
  <si>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</si>
  <si>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</si>
  <si>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</si>
  <si>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</si>
  <si>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</si>
  <si>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</si>
  <si>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</si>
  <si>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</si>
  <si>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</si>
  <si>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</si>
  <si>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</si>
  <si>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</si>
  <si>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</si>
  <si>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</si>
  <si>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</si>
  <si>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</si>
  <si>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</si>
  <si>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</si>
  <si>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</si>
  <si>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</si>
  <si>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</si>
  <si>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</si>
  <si>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</si>
  <si>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</si>
  <si>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</si>
  <si>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</si>
  <si>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</si>
  <si>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</si>
  <si>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</si>
  <si>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</si>
  <si>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</si>
  <si>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</si>
  <si>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</si>
  <si>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</si>
  <si>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</si>
  <si>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</si>
  <si>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</si>
  <si>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</si>
  <si>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</si>
  <si>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</si>
  <si>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</si>
  <si>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</si>
  <si>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</si>
  <si>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</si>
  <si>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</si>
  <si>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</si>
  <si>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</si>
  <si>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</si>
  <si>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</si>
  <si>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</si>
  <si>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</si>
  <si>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</si>
  <si>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</si>
  <si>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</si>
  <si>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</si>
  <si>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</si>
  <si>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</si>
  <si>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</si>
  <si>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</si>
  <si>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</si>
  <si>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</si>
  <si>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</si>
  <si>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</si>
  <si>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</si>
  <si>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</si>
  <si>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</si>
  <si>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</si>
  <si>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</si>
  <si>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</si>
  <si>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</si>
  <si>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</si>
  <si>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</si>
  <si>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</si>
  <si>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</si>
  <si>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</si>
  <si>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</si>
  <si>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</si>
  <si>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</si>
  <si>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</si>
  <si>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</si>
  <si>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</si>
  <si>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</si>
  <si>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</si>
  <si>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</si>
  <si>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</si>
  <si>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</si>
  <si>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</si>
  <si>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</si>
  <si>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</si>
  <si>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</si>
  <si>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</si>
  <si>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</si>
  <si>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</si>
  <si>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</si>
  <si>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</si>
  <si>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</si>
  <si>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</si>
  <si>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</si>
  <si>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</si>
  <si>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</si>
  <si>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</si>
  <si>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</si>
  <si>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</si>
  <si>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</si>
  <si>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</si>
  <si>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</si>
  <si>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</si>
  <si>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</si>
  <si>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</si>
  <si>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</si>
  <si>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</si>
  <si>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</si>
  <si>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</si>
  <si>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</si>
  <si>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</si>
  <si>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</si>
  <si>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</si>
  <si>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</si>
  <si>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</si>
  <si>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</si>
  <si>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</si>
  <si>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</si>
  <si>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</si>
  <si>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</si>
  <si>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</si>
  <si>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</si>
  <si>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</si>
  <si>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</si>
  <si>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</si>
  <si>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</si>
  <si>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</si>
  <si>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</si>
  <si>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</si>
  <si>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</si>
  <si>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</si>
  <si>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</si>
  <si>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</si>
  <si>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</si>
  <si>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</si>
  <si>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</si>
  <si>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</si>
  <si>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</si>
  <si>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</si>
  <si>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</si>
  <si>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</si>
  <si>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</si>
  <si>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</si>
  <si>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</si>
  <si>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</si>
  <si>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</si>
  <si>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</si>
  <si>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</si>
  <si>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</si>
  <si>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</si>
  <si>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</si>
  <si>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</si>
  <si>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</si>
  <si>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</si>
  <si>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</si>
  <si>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</si>
  <si>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</si>
  <si>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</si>
  <si>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</si>
  <si>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</si>
  <si>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</si>
  <si>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</si>
  <si>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</si>
  <si>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</si>
  <si>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</si>
  <si>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</si>
  <si>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</si>
  <si>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</si>
  <si>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</si>
  <si>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</si>
  <si>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</si>
  <si>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</si>
  <si>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</si>
  <si>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</si>
  <si>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</si>
  <si>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</si>
  <si>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</si>
  <si>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</si>
  <si>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</si>
  <si>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</si>
  <si>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</si>
  <si>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</si>
  <si>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</si>
  <si>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</si>
  <si>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</si>
  <si>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</si>
  <si>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</si>
  <si>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</si>
  <si>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</si>
  <si>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</si>
  <si>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</si>
  <si>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</si>
  <si>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</si>
  <si>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</si>
  <si>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</si>
  <si>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</si>
  <si>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</si>
  <si>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</si>
  <si>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</si>
  <si>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</si>
  <si>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</si>
  <si>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</si>
  <si>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</si>
  <si>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</si>
  <si>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</si>
  <si>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</si>
  <si>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</si>
  <si>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</si>
  <si>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</si>
  <si>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</si>
  <si>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</si>
  <si>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</si>
  <si>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</si>
  <si>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</si>
  <si>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</si>
  <si>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</si>
  <si>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</si>
  <si>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</si>
  <si>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</si>
  <si>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</si>
  <si>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</si>
  <si>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</si>
  <si>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</si>
  <si>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</si>
  <si>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</si>
  <si>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</si>
  <si>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</si>
  <si>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</si>
  <si>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</si>
  <si>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</si>
  <si>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</si>
  <si>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</si>
  <si>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</si>
  <si>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</si>
  <si>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</si>
  <si>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</si>
  <si>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</si>
  <si>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</si>
  <si>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</si>
  <si>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</si>
  <si>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</si>
  <si>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</si>
  <si>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</si>
  <si>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</si>
  <si>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</si>
  <si>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</si>
  <si>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</si>
  <si>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</si>
  <si>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</si>
  <si>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</si>
  <si>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</si>
  <si>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</si>
  <si>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</si>
  <si>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</si>
  <si>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</si>
  <si>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</si>
  <si>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</si>
  <si>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</si>
  <si>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</si>
  <si>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</si>
  <si>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</si>
  <si>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</si>
  <si>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</si>
  <si>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</si>
  <si>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</si>
  <si>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</si>
  <si>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</si>
  <si>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</si>
  <si>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</si>
  <si>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</si>
  <si>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</si>
  <si>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</si>
  <si>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</si>
  <si>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</si>
  <si>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</si>
  <si>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</si>
  <si>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</si>
  <si>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</si>
  <si>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</si>
  <si>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</si>
  <si>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</si>
  <si>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</si>
  <si>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</si>
  <si>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</si>
  <si>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</si>
  <si>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</si>
  <si>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</si>
  <si>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</si>
  <si>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</si>
  <si>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</si>
  <si>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</si>
  <si>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</si>
  <si>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</si>
  <si>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</si>
  <si>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</si>
  <si>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</si>
  <si>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</si>
  <si>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</si>
  <si>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</si>
  <si>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</si>
  <si>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</si>
  <si>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</si>
  <si>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</si>
  <si>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</si>
  <si>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</si>
  <si>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</si>
  <si>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</si>
  <si>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</si>
  <si>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</si>
  <si>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</si>
  <si>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</si>
  <si>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</si>
  <si>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</si>
  <si>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</si>
  <si>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</si>
  <si>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</si>
  <si>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</si>
  <si>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</si>
  <si>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</si>
  <si>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</si>
  <si>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</si>
  <si>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</si>
  <si>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</si>
  <si>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</si>
  <si>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</si>
  <si>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</si>
  <si>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</si>
  <si>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</si>
  <si>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</si>
  <si>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</si>
  <si>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</si>
  <si>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</si>
  <si>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</si>
  <si>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</si>
  <si>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</si>
  <si>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</si>
  <si>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</si>
  <si>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</si>
  <si>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</si>
  <si>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</si>
  <si>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</si>
  <si>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</si>
  <si>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</si>
  <si>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</si>
  <si>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</si>
  <si>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</si>
  <si>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</si>
  <si>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</si>
  <si>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</si>
  <si>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</si>
  <si>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</si>
  <si>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</si>
  <si>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</si>
  <si>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</si>
  <si>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</si>
  <si>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</si>
  <si>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</si>
  <si>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</si>
  <si>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</si>
  <si>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</si>
  <si>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</si>
  <si>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</si>
  <si>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</si>
  <si>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</si>
  <si>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</si>
  <si>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</si>
  <si>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</si>
  <si>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</si>
  <si>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</si>
  <si>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</si>
  <si>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</si>
  <si>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</si>
  <si>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</si>
  <si>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</si>
  <si>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</si>
  <si>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</si>
  <si>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</si>
  <si>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</si>
  <si>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</si>
  <si>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</si>
  <si>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</si>
  <si>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</si>
  <si>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</si>
  <si>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</si>
  <si>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</si>
  <si>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</si>
  <si>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</si>
  <si>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</si>
  <si>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</si>
  <si>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</si>
  <si>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</si>
  <si>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</si>
  <si>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</si>
  <si>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</si>
  <si>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</si>
  <si>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</si>
  <si>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</si>
  <si>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</si>
  <si>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</si>
  <si>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</si>
  <si>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</si>
  <si>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</si>
  <si>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</si>
  <si>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</si>
  <si>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</si>
  <si>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</si>
  <si>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</si>
  <si>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</si>
  <si>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</si>
  <si>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</si>
  <si>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</si>
  <si>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</si>
  <si>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</si>
  <si>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</si>
  <si>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</si>
  <si>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</si>
  <si>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</si>
  <si>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</si>
  <si>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</si>
  <si>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</si>
  <si>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</si>
  <si>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</si>
  <si>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</si>
  <si>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</si>
  <si>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</si>
  <si>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</si>
  <si>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</si>
  <si>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</si>
  <si>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</si>
  <si>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</si>
  <si>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</si>
  <si>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</si>
  <si>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</si>
  <si>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</si>
  <si>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</si>
  <si>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</si>
  <si>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</si>
  <si>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</si>
  <si>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</si>
  <si>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</si>
  <si>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</si>
  <si>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</si>
  <si>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</si>
  <si>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</si>
  <si>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</si>
  <si>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</si>
  <si>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</si>
  <si>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</si>
  <si>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</si>
  <si>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</si>
  <si>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</si>
  <si>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</si>
  <si>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</si>
  <si>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</si>
  <si>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</si>
  <si>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</si>
  <si>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</si>
  <si>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</si>
  <si>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</si>
  <si>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</si>
  <si>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</si>
  <si>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</si>
  <si>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</si>
  <si>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</si>
  <si>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</si>
  <si>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</si>
  <si>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</si>
  <si>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</si>
  <si>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</si>
  <si>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</si>
  <si>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</si>
  <si>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</si>
  <si>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</si>
  <si>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</si>
  <si>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</si>
  <si>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</si>
  <si>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</si>
  <si>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</si>
  <si>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</si>
  <si>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</si>
  <si>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</si>
  <si>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</si>
  <si>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</si>
  <si>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</si>
  <si>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</si>
  <si>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</si>
  <si>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</si>
  <si>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</si>
  <si>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</si>
  <si>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</si>
  <si>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</si>
  <si>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</si>
  <si>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</si>
  <si>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</si>
  <si>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</si>
  <si>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</si>
  <si>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</si>
  <si>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</si>
  <si>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</si>
  <si>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</si>
  <si>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</si>
  <si>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</si>
  <si>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</si>
  <si>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</si>
  <si>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</si>
  <si>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</si>
  <si>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</si>
  <si>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</si>
  <si>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</si>
  <si>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</si>
  <si>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</si>
  <si>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</si>
  <si>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</si>
  <si>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</si>
  <si>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</si>
  <si>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</si>
  <si>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</si>
  <si>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</si>
  <si>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</si>
  <si>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</si>
  <si>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</si>
  <si>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</si>
  <si>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</si>
  <si>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</si>
  <si>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</si>
  <si>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</si>
  <si>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</si>
  <si>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</si>
  <si>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</si>
  <si>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</si>
  <si>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</si>
  <si>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</si>
  <si>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</si>
  <si>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</si>
  <si>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</si>
  <si>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</si>
  <si>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</si>
  <si>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</si>
  <si>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</si>
  <si>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</si>
  <si>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</si>
  <si>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</si>
  <si>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</si>
  <si>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</si>
  <si>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</si>
  <si>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</si>
  <si>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</si>
  <si>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</si>
  <si>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</si>
  <si>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</si>
  <si>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</si>
  <si>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</si>
  <si>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</si>
  <si>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</si>
  <si>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</si>
  <si>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</si>
  <si>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</si>
  <si>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</si>
  <si>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</si>
  <si>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</si>
  <si>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</si>
  <si>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</si>
  <si>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</si>
  <si>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</si>
  <si>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</si>
  <si>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</si>
  <si>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</si>
  <si>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</si>
  <si>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</si>
  <si>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</si>
  <si>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</si>
  <si>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</si>
  <si>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</si>
  <si>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</si>
  <si>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</si>
  <si>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</si>
  <si>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</si>
  <si>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</si>
  <si>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</si>
  <si>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</si>
  <si>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</si>
  <si>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</si>
  <si>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</si>
  <si>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</si>
  <si>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</si>
  <si>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</si>
  <si>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</si>
  <si>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</si>
  <si>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</si>
  <si>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</si>
  <si>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</si>
  <si>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</si>
  <si>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</si>
  <si>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</si>
  <si>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</si>
  <si>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</si>
  <si>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</si>
  <si>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</si>
  <si>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</si>
  <si>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</si>
  <si>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</si>
  <si>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</si>
  <si>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</si>
  <si>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</si>
  <si>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</si>
  <si>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</si>
  <si>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</si>
  <si>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</si>
  <si>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</si>
  <si>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</si>
  <si>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</si>
  <si>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</si>
  <si>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</si>
  <si>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</si>
  <si>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</si>
  <si>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</si>
  <si>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</si>
  <si>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</si>
  <si>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</si>
  <si>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</si>
  <si>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</si>
  <si>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</si>
  <si>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</si>
  <si>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</si>
  <si>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</si>
  <si>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</si>
  <si>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</si>
  <si>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</si>
  <si>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</si>
  <si>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</si>
  <si>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</si>
  <si>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</si>
  <si>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</si>
  <si>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</si>
  <si>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</si>
  <si>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</si>
  <si>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</si>
  <si>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</si>
  <si>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</si>
  <si>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</si>
  <si>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</si>
  <si>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</si>
  <si>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</si>
  <si>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</si>
  <si>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</si>
  <si>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</si>
  <si>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</si>
  <si>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</si>
  <si>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</si>
  <si>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</si>
  <si>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</si>
  <si>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</si>
  <si>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</si>
  <si>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</si>
  <si>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</si>
  <si>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</si>
  <si>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</si>
  <si>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</si>
  <si>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</si>
  <si>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</si>
  <si>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</si>
  <si>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</si>
  <si>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</si>
  <si>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</si>
  <si>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</si>
  <si>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</si>
  <si>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</si>
  <si>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</si>
  <si>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</si>
  <si>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</si>
  <si>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</si>
  <si>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</si>
  <si>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</si>
  <si>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</si>
  <si>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</si>
  <si>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</si>
  <si>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</si>
  <si>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</si>
  <si>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</si>
  <si>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</si>
  <si>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</si>
  <si>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</si>
  <si>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</si>
  <si>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</si>
  <si>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</si>
  <si>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</si>
  <si>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</si>
  <si>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</si>
  <si>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</si>
  <si>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</si>
  <si>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</si>
  <si>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</si>
  <si>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</si>
  <si>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</si>
  <si>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</si>
  <si>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</si>
  <si>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</si>
  <si>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</si>
  <si>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</si>
  <si>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</si>
  <si>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</si>
  <si>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</si>
  <si>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</si>
  <si>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</si>
  <si>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</si>
  <si>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</si>
  <si>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</si>
  <si>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</si>
  <si>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</si>
  <si>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</si>
  <si>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</si>
  <si>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</si>
  <si>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</si>
  <si>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</si>
  <si>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</si>
  <si>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</si>
  <si>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</si>
  <si>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</si>
  <si>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</si>
  <si>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</si>
  <si>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</si>
  <si>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</si>
  <si>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</si>
  <si>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</si>
  <si>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</si>
  <si>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</si>
  <si>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</si>
  <si>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</si>
  <si>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</si>
  <si>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</si>
  <si>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</si>
  <si>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</si>
  <si>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</si>
  <si>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</si>
  <si>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</si>
  <si>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</si>
  <si>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</si>
  <si>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</si>
  <si>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</si>
  <si>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</si>
  <si>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</si>
  <si>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</si>
  <si>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</si>
  <si>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</si>
  <si>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</si>
  <si>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</si>
  <si>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</si>
  <si>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</si>
  <si>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</si>
  <si>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</si>
  <si>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</si>
  <si>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</si>
  <si>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</si>
  <si>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</si>
  <si>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</si>
  <si>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</si>
  <si>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</si>
  <si>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</si>
  <si>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</si>
  <si>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</si>
  <si>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</si>
  <si>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</si>
  <si>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</si>
  <si>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</si>
  <si>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</si>
  <si>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</si>
  <si>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</si>
  <si>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</si>
  <si>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</si>
  <si>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</si>
  <si>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</si>
  <si>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</si>
  <si>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</si>
  <si>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</si>
  <si>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</si>
  <si>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</si>
  <si>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</si>
  <si>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</si>
  <si>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</si>
  <si>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</si>
  <si>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</si>
  <si>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</si>
  <si>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</si>
  <si>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</si>
  <si>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</si>
  <si>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</si>
  <si>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</si>
  <si>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</si>
  <si>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</si>
  <si>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</si>
  <si>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</si>
  <si>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</si>
  <si>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</si>
  <si>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</si>
  <si>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</si>
  <si>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</si>
  <si>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</si>
  <si>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</si>
  <si>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</si>
  <si>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</si>
  <si>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</si>
  <si>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</si>
  <si>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</si>
  <si>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</si>
  <si>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</si>
  <si>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</si>
  <si>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</si>
  <si>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</si>
  <si>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</si>
  <si>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</si>
  <si>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</si>
  <si>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</si>
  <si>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</si>
  <si>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</si>
  <si>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</si>
  <si>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</si>
  <si>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</si>
  <si>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</si>
  <si>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</si>
  <si>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</si>
  <si>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</si>
  <si>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</si>
  <si>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</si>
  <si>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</si>
  <si>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</si>
  <si>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</si>
  <si>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</si>
  <si>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</si>
  <si>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</si>
  <si>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</si>
  <si>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</si>
  <si>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</si>
  <si>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</si>
  <si>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</si>
  <si>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</si>
  <si>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</si>
  <si>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</si>
  <si>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</si>
  <si>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</si>
  <si>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</si>
  <si>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</si>
  <si>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</si>
  <si>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</si>
  <si>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</si>
  <si>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</si>
  <si>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</si>
  <si>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</si>
  <si>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</si>
  <si>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</si>
  <si>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</si>
  <si>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</si>
  <si>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</si>
  <si>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</si>
  <si>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</si>
  <si>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</si>
  <si>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</si>
  <si>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</si>
  <si>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</si>
  <si>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</si>
  <si>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</si>
  <si>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</si>
  <si>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</si>
  <si>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</si>
  <si>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</si>
  <si>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</si>
  <si>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</si>
  <si>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</si>
  <si>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</si>
  <si>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</si>
  <si>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</si>
  <si>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</si>
  <si>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</si>
  <si>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</si>
  <si>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</si>
  <si>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</si>
  <si>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</si>
  <si>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</si>
  <si>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</si>
  <si>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</si>
  <si>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</si>
  <si>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</si>
  <si>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</si>
  <si>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</si>
  <si>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</si>
  <si>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</si>
  <si>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</si>
  <si>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</si>
  <si>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</si>
  <si>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</si>
  <si>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</si>
  <si>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</si>
  <si>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</si>
  <si>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</si>
  <si>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</si>
  <si>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</si>
  <si>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</si>
  <si>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</si>
  <si>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</si>
  <si>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</si>
  <si>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</si>
  <si>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</si>
  <si>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</si>
  <si>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</si>
  <si>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</si>
  <si>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</si>
  <si>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</si>
  <si>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</si>
  <si>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</si>
  <si>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</si>
  <si>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</si>
  <si>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</si>
  <si>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</si>
  <si>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</si>
  <si>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</si>
  <si>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</si>
  <si>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</si>
  <si>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</si>
  <si>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</si>
  <si>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</si>
  <si>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</si>
  <si>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</si>
  <si>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</si>
  <si>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</si>
  <si>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</si>
  <si>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</si>
  <si>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</si>
  <si>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</si>
  <si>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</si>
  <si>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</si>
  <si>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</si>
  <si>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</si>
  <si>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</si>
  <si>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</si>
  <si>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</si>
  <si>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</si>
  <si>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</si>
  <si>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</si>
  <si>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</si>
  <si>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</si>
  <si>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</si>
  <si>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</si>
  <si>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</si>
  <si>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</si>
  <si>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</si>
  <si>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</si>
  <si>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</si>
  <si>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</si>
  <si>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</si>
  <si>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</si>
  <si>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</si>
  <si>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</si>
  <si>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</si>
  <si>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</si>
  <si>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</si>
  <si>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</si>
  <si>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</si>
  <si>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</si>
  <si>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</si>
  <si>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</si>
  <si>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</si>
  <si>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</si>
  <si>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</si>
  <si>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</si>
  <si>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</si>
  <si>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</si>
  <si>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</si>
  <si>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</si>
  <si>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</si>
  <si>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</si>
  <si>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</si>
  <si>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</si>
  <si>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</si>
  <si>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</si>
  <si>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</si>
  <si>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</si>
  <si>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</si>
  <si>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</si>
  <si>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</si>
  <si>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</si>
  <si>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</si>
  <si>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</si>
  <si>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</si>
  <si>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</si>
  <si>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</si>
  <si>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</si>
  <si>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</si>
  <si>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</si>
  <si>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</si>
  <si>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</si>
  <si>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</si>
  <si>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</si>
  <si>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</si>
  <si>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</si>
  <si>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</si>
  <si>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</si>
  <si>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</si>
  <si>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</si>
  <si>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</si>
  <si>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</si>
  <si>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</si>
  <si>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</si>
  <si>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</si>
  <si>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</si>
  <si>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</si>
  <si>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</si>
  <si>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</si>
  <si>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</si>
  <si>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</si>
  <si>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</si>
  <si>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</si>
  <si>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</si>
  <si>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</si>
  <si>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</si>
  <si>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</si>
  <si>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</si>
  <si>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</si>
  <si>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</si>
  <si>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</si>
  <si>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</si>
  <si>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</si>
  <si>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</si>
  <si>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</si>
  <si>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</si>
  <si>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</si>
  <si>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</si>
  <si>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</si>
  <si>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</si>
  <si>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</si>
  <si>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</si>
  <si>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</si>
  <si>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</si>
  <si>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</si>
  <si>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</si>
  <si>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</si>
  <si>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</si>
  <si>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</si>
  <si>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</si>
  <si>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</si>
  <si>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</si>
  <si>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</si>
  <si>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</si>
  <si>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</si>
  <si>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</si>
  <si>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</si>
  <si>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</si>
  <si>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</si>
  <si>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</si>
  <si>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</si>
  <si>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</si>
  <si>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</si>
  <si>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</si>
  <si>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</si>
  <si>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</si>
  <si>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</si>
  <si>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</si>
  <si>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</si>
  <si>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</si>
  <si>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</si>
  <si>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</si>
  <si>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</si>
  <si>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</si>
  <si>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</si>
  <si>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</si>
  <si>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</si>
  <si>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</si>
  <si>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</si>
  <si>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</si>
  <si>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</si>
  <si>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</si>
  <si>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</si>
  <si>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</si>
  <si>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</si>
  <si>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</si>
  <si>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</si>
  <si>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</si>
  <si>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</si>
  <si>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</si>
  <si>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</si>
  <si>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</si>
  <si>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</si>
  <si>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</si>
  <si>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</si>
  <si>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</si>
  <si>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</si>
  <si>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</si>
  <si>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</si>
  <si>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</si>
  <si>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</si>
  <si>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</si>
  <si>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</si>
  <si>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</si>
  <si>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</si>
  <si>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</si>
  <si>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</si>
  <si>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</si>
  <si>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</si>
  <si>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</si>
  <si>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</si>
  <si>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</si>
  <si>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</si>
  <si>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</si>
  <si>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</si>
  <si>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</si>
  <si>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</si>
  <si>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</si>
  <si>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</si>
  <si>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</si>
  <si>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</si>
  <si>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</si>
  <si>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</si>
  <si>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</si>
  <si>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</si>
  <si>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</si>
  <si>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</si>
  <si>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</si>
  <si>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</si>
  <si>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</si>
  <si>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</si>
  <si>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</si>
  <si>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</si>
  <si>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</si>
  <si>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</si>
  <si>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</si>
  <si>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</si>
  <si>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</si>
  <si>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</si>
  <si>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</si>
  <si>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</si>
  <si>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</si>
  <si>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</si>
  <si>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</si>
  <si>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</si>
  <si>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</si>
  <si>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</si>
  <si>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</si>
  <si>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</si>
  <si>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</si>
  <si>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</si>
  <si>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</si>
  <si>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</si>
  <si>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</si>
  <si>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</si>
  <si>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</si>
  <si>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</si>
  <si>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</si>
  <si>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</si>
  <si>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</si>
  <si>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</si>
  <si>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</si>
  <si>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</si>
  <si>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</si>
  <si>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</si>
  <si>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</si>
  <si>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</si>
  <si>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</si>
  <si>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</si>
  <si>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</si>
  <si>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</si>
  <si>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</si>
  <si>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</si>
  <si>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</si>
  <si>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</si>
  <si>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</si>
  <si>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</si>
  <si>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</si>
  <si>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</si>
  <si>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</si>
  <si>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</si>
  <si>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</si>
  <si>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</si>
  <si>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</si>
  <si>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</si>
  <si>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</si>
  <si>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</si>
  <si>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</si>
  <si>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</si>
  <si>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</si>
  <si>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</si>
  <si>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</si>
  <si>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</si>
  <si>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</si>
  <si>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</si>
  <si>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</si>
  <si>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</si>
  <si>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</si>
  <si>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</si>
  <si>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</si>
  <si>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</si>
  <si>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</si>
  <si>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</si>
  <si>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</si>
  <si>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</si>
  <si>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</si>
  <si>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</si>
  <si>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</si>
  <si>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</si>
  <si>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</si>
  <si>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</si>
  <si>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</si>
  <si>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</si>
  <si>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</si>
  <si>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</si>
  <si>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</si>
  <si>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</si>
  <si>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</si>
  <si>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</si>
  <si>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</si>
  <si>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</si>
  <si>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</si>
  <si>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</si>
  <si>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</si>
  <si>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</si>
  <si>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</si>
  <si>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</si>
  <si>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</si>
  <si>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</si>
  <si>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</si>
  <si>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</si>
  <si>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</si>
  <si>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</si>
  <si>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</si>
  <si>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</si>
  <si>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</si>
  <si>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</si>
  <si>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</si>
  <si>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</si>
  <si>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</si>
  <si>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</si>
  <si>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</si>
  <si>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</si>
  <si>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</si>
  <si>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</si>
  <si>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</si>
  <si>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</si>
  <si>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</si>
  <si>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</si>
  <si>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</si>
  <si>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</si>
  <si>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</si>
  <si>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</si>
  <si>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</si>
  <si>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</si>
  <si>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</si>
  <si>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</si>
  <si>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</si>
  <si>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</si>
  <si>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</si>
  <si>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</si>
  <si>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</si>
  <si>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</si>
  <si>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</si>
  <si>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</si>
  <si>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</si>
  <si>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</si>
  <si>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</si>
  <si>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</si>
  <si>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</si>
  <si>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</si>
  <si>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</si>
  <si>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</si>
  <si>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</si>
  <si>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</si>
  <si>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</si>
  <si>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</si>
  <si>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</si>
  <si>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</si>
  <si>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</si>
  <si>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</si>
  <si>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</si>
  <si>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</si>
  <si>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</si>
  <si>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</si>
  <si>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</si>
  <si>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</si>
  <si>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</si>
  <si>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</si>
  <si>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</si>
  <si>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</si>
  <si>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</si>
  <si>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</si>
  <si>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</si>
  <si>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</si>
  <si>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</si>
  <si>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</si>
  <si>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</si>
  <si>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</si>
  <si>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</si>
  <si>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</si>
  <si>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</si>
  <si>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</si>
  <si>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</si>
  <si>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</si>
  <si>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</si>
  <si>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</si>
  <si>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</si>
  <si>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</si>
  <si>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</si>
  <si>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</si>
  <si>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</si>
  <si>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</si>
  <si>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</si>
  <si>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</si>
  <si>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</si>
  <si>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</si>
  <si>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</si>
  <si>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</si>
  <si>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</si>
  <si>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</si>
  <si>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</si>
  <si>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</si>
  <si>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</si>
  <si>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</si>
  <si>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</si>
  <si>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</si>
  <si>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</si>
  <si>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</si>
  <si>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</si>
  <si>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</si>
  <si>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</si>
  <si>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</si>
  <si>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</si>
  <si>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</si>
  <si>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</si>
  <si>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</si>
  <si>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</si>
  <si>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</si>
  <si>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</si>
  <si>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</si>
  <si>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</si>
  <si>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</si>
  <si>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</si>
  <si>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</si>
  <si>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</si>
  <si>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</si>
  <si>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</si>
  <si>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</si>
  <si>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</si>
  <si>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</si>
  <si>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</si>
  <si>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</si>
  <si>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</si>
  <si>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</si>
  <si>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</si>
  <si>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</si>
  <si>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</si>
  <si>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</si>
  <si>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</si>
  <si>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</si>
  <si>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</si>
  <si>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</si>
  <si>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</si>
  <si>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</si>
  <si>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</si>
  <si>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</si>
  <si>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</si>
  <si>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</si>
  <si>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</si>
  <si>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</si>
  <si>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</si>
  <si>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</si>
  <si>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</si>
  <si>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</si>
  <si>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</si>
  <si>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</si>
  <si>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</si>
  <si>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</si>
  <si>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</si>
  <si>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</si>
  <si>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</si>
  <si>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</si>
  <si>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</si>
  <si>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</si>
  <si>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</si>
  <si>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</si>
  <si>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</si>
  <si>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</si>
  <si>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</si>
  <si>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</si>
  <si>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</si>
  <si>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</si>
  <si>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</si>
  <si>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</si>
  <si>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</si>
  <si>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</si>
  <si>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</si>
  <si>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</si>
  <si>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</si>
  <si>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</si>
  <si>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</si>
  <si>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</si>
  <si>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</si>
  <si>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</si>
  <si>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</si>
  <si>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</si>
  <si>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</si>
  <si>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</si>
  <si>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</si>
  <si>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</si>
  <si>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</si>
  <si>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</si>
  <si>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</si>
  <si>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</si>
  <si>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</si>
  <si>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</si>
  <si>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</si>
  <si>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</si>
  <si>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</si>
  <si>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</si>
  <si>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</si>
  <si>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</si>
  <si>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</si>
  <si>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</si>
  <si>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</si>
  <si>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</si>
  <si>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</si>
  <si>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</si>
  <si>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</si>
  <si>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</si>
  <si>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</si>
  <si>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</si>
  <si>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</si>
  <si>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</si>
  <si>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</si>
  <si>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</si>
  <si>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</si>
  <si>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</si>
  <si>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</si>
  <si>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</si>
  <si>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</si>
  <si>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</si>
  <si>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</si>
  <si>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</si>
  <si>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</si>
  <si>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</si>
  <si>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</si>
  <si>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</si>
  <si>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</si>
  <si>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</si>
  <si>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</si>
  <si>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</si>
  <si>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</si>
  <si>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</si>
  <si>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</si>
  <si>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</si>
  <si>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</si>
  <si>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</si>
  <si>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</si>
  <si>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</si>
  <si>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</si>
  <si>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</si>
  <si>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</si>
  <si>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</si>
  <si>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</si>
  <si>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</si>
  <si>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</si>
  <si>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</si>
  <si>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</si>
  <si>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</si>
  <si>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</si>
  <si>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</si>
  <si>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</si>
  <si>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</si>
  <si>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</si>
  <si>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</si>
  <si>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</si>
  <si>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</si>
  <si>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</si>
  <si>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</si>
  <si>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</si>
  <si>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</si>
  <si>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</si>
  <si>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</si>
  <si>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</si>
  <si>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</si>
  <si>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</si>
  <si>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</si>
  <si>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</si>
  <si>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</si>
  <si>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</si>
  <si>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</si>
  <si>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</si>
  <si>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</si>
  <si>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</si>
  <si>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</si>
  <si>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</si>
  <si>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</si>
  <si>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</si>
  <si>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</si>
  <si>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</si>
  <si>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</si>
  <si>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</si>
  <si>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</si>
  <si>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</si>
  <si>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</si>
  <si>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</si>
  <si>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</si>
  <si>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</si>
  <si>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</si>
  <si>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</si>
  <si>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</si>
  <si>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</si>
  <si>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</si>
  <si>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</si>
  <si>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</si>
  <si>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</si>
  <si>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</si>
  <si>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</si>
  <si>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</si>
  <si>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</si>
  <si>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</si>
  <si>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</si>
  <si>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</si>
  <si>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</si>
  <si>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</si>
  <si>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</si>
  <si>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</si>
  <si>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</si>
  <si>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</si>
  <si>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</si>
  <si>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</si>
  <si>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</si>
  <si>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</si>
  <si>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</si>
  <si>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</si>
  <si>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</si>
  <si>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</si>
  <si>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</si>
  <si>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</si>
  <si>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</si>
  <si>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</si>
  <si>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</si>
  <si>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</si>
  <si>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</si>
  <si>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</si>
  <si>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</si>
  <si>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</si>
  <si>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</si>
  <si>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</si>
  <si>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</si>
  <si>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</si>
  <si>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</si>
  <si>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</si>
  <si>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</si>
  <si>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</si>
  <si>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</si>
  <si>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</si>
  <si>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</si>
  <si>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</si>
  <si>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</si>
  <si>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</si>
  <si>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</si>
  <si>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</si>
  <si>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</si>
  <si>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</si>
  <si>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</si>
  <si>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</si>
  <si>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</si>
  <si>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</si>
  <si>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</si>
  <si>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</si>
  <si>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</si>
  <si>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</si>
  <si>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</si>
  <si>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</si>
  <si>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</si>
  <si>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</si>
  <si>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</si>
  <si>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</si>
  <si>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</si>
  <si>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</si>
  <si>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</si>
  <si>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</si>
  <si>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</si>
  <si>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</si>
  <si>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</si>
  <si>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</si>
  <si>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</si>
  <si>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</si>
  <si>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</si>
  <si>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</si>
  <si>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</si>
  <si>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</si>
  <si>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</si>
  <si>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</si>
  <si>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</si>
  <si>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</si>
  <si>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</si>
  <si>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</si>
  <si>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</si>
  <si>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</si>
  <si>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</si>
  <si>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</si>
  <si>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</si>
  <si>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</si>
  <si>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</si>
  <si>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</si>
  <si>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</si>
  <si>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</si>
  <si>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</si>
  <si>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</si>
  <si>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</si>
  <si>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</si>
  <si>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</si>
  <si>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</si>
  <si>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</si>
  <si>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</si>
  <si>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</si>
  <si>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</si>
  <si>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</si>
  <si>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</si>
  <si>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</si>
  <si>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</si>
  <si>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</si>
  <si>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</si>
  <si>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</si>
  <si>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</si>
  <si>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</si>
  <si>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</si>
  <si>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</si>
  <si>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</si>
  <si>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</si>
  <si>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</si>
  <si>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</si>
  <si>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</si>
  <si>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</si>
  <si>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</si>
  <si>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</si>
  <si>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</si>
  <si>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</si>
  <si>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</si>
  <si>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</si>
  <si>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</si>
  <si>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</si>
  <si>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</si>
  <si>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</si>
  <si>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</si>
  <si>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</si>
  <si>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</si>
  <si>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</si>
  <si>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</si>
  <si>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</si>
  <si>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</si>
  <si>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</si>
  <si>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</si>
  <si>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</si>
  <si>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</si>
  <si>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</si>
  <si>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</si>
  <si>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</si>
  <si>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</si>
  <si>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</si>
  <si>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</si>
  <si>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</si>
  <si>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</si>
  <si>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</si>
  <si>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</si>
  <si>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</si>
  <si>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</si>
  <si>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</si>
  <si>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</si>
  <si>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</si>
  <si>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</si>
  <si>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</si>
  <si>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</si>
  <si>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</si>
  <si>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</si>
  <si>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</si>
  <si>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</si>
  <si>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</si>
  <si>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</si>
  <si>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</si>
  <si>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</si>
  <si>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</si>
  <si>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</si>
  <si>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</si>
  <si>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</si>
  <si>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</si>
  <si>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</si>
  <si>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</si>
  <si>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</si>
  <si>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</si>
  <si>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</si>
  <si>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</si>
  <si>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</si>
  <si>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</si>
  <si>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</si>
  <si>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</si>
  <si>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</si>
  <si>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</si>
  <si>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</si>
  <si>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</si>
  <si>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</si>
  <si>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</si>
  <si>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</si>
  <si>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</si>
  <si>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</si>
  <si>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</si>
  <si>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</si>
  <si>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</si>
  <si>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</si>
  <si>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</si>
  <si>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</si>
  <si>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</si>
  <si>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</si>
  <si>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</si>
  <si>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</si>
  <si>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</si>
  <si>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</si>
  <si>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</si>
  <si>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</si>
  <si>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</si>
  <si>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</si>
  <si>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</si>
  <si>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</si>
  <si>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</si>
  <si>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</si>
  <si>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</si>
  <si>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</si>
  <si>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</si>
  <si>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</si>
  <si>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</si>
  <si>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</si>
  <si>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</si>
  <si>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</si>
  <si>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</si>
  <si>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</si>
  <si>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</si>
  <si>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</si>
  <si>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</si>
  <si>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</si>
  <si>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</si>
  <si>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</si>
  <si>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</si>
  <si>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</si>
  <si>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</si>
  <si>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</si>
  <si>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</si>
  <si>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</si>
  <si>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</si>
  <si>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</si>
  <si>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</si>
  <si>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</si>
  <si>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</si>
  <si>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</si>
  <si>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</si>
  <si>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</si>
  <si>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</si>
  <si>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</si>
  <si>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</si>
  <si>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</si>
  <si>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</si>
  <si>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</si>
  <si>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</si>
  <si>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</si>
  <si>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</si>
  <si>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</si>
  <si>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</si>
  <si>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</si>
  <si>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</si>
  <si>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</si>
  <si>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</si>
  <si>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</si>
  <si>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</si>
  <si>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</si>
  <si>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</si>
  <si>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</si>
  <si>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</si>
  <si>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</si>
  <si>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</si>
  <si>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</si>
  <si>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</si>
  <si>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</si>
  <si>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</si>
  <si>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</si>
  <si>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</si>
  <si>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</si>
  <si>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</si>
  <si>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</si>
  <si>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</si>
  <si>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</si>
  <si>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</si>
  <si>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</si>
  <si>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</si>
  <si>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</si>
  <si>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</si>
  <si>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</si>
  <si>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</si>
  <si>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</si>
  <si>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</si>
  <si>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</si>
  <si>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</si>
  <si>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</si>
  <si>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</si>
  <si>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</si>
  <si>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</si>
  <si>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</si>
  <si>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</si>
  <si>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</si>
  <si>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</si>
  <si>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</si>
  <si>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</si>
  <si>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</si>
  <si>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</si>
  <si>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</si>
  <si>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</si>
  <si>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</si>
  <si>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</si>
  <si>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</si>
  <si>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</si>
  <si>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</si>
  <si>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</si>
  <si>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</si>
  <si>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</si>
  <si>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</si>
  <si>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</si>
  <si>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</si>
  <si>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</si>
  <si>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</si>
  <si>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</si>
  <si>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</si>
  <si>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</si>
  <si>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</si>
  <si>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</si>
  <si>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</si>
  <si>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</si>
  <si>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</si>
  <si>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</si>
  <si>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</si>
  <si>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</si>
  <si>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</si>
  <si>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</si>
  <si>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</si>
  <si>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</si>
  <si>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</si>
  <si>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</si>
  <si>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</si>
  <si>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</si>
  <si>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</si>
  <si>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</si>
  <si>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</si>
  <si>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</si>
  <si>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</si>
  <si>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</si>
  <si>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</si>
  <si>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</si>
  <si>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</si>
  <si>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</si>
  <si>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</si>
  <si>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</si>
  <si>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</si>
  <si>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</si>
  <si>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</si>
  <si>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</si>
  <si>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</si>
  <si>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</si>
  <si>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</si>
  <si>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</si>
  <si>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</si>
  <si>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</si>
  <si>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</si>
  <si>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</si>
  <si>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</si>
  <si>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</si>
  <si>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</si>
  <si>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</si>
  <si>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</si>
  <si>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</si>
  <si>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</si>
  <si>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</si>
  <si>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</si>
  <si>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</si>
  <si>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</si>
  <si>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</si>
  <si>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</si>
  <si>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</si>
  <si>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</si>
  <si>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</si>
  <si>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</si>
  <si>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</si>
  <si>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</si>
  <si>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</si>
  <si>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</si>
  <si>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</si>
  <si>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</si>
  <si>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</si>
  <si>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</si>
  <si>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</si>
  <si>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</si>
  <si>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</si>
  <si>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</si>
  <si>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</si>
  <si>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</si>
  <si>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</si>
  <si>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</si>
  <si>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</si>
  <si>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</si>
  <si>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</si>
  <si>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</si>
  <si>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</si>
  <si>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</si>
  <si>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</si>
  <si>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</si>
  <si>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</si>
  <si>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</si>
  <si>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</si>
  <si>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</si>
  <si>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</si>
  <si>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</si>
  <si>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</si>
  <si>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</si>
  <si>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</si>
  <si>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</si>
  <si>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</si>
  <si>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</si>
  <si>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</si>
  <si>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</si>
  <si>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</si>
  <si>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</si>
  <si>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</si>
  <si>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</si>
  <si>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</si>
  <si>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</si>
  <si>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</si>
  <si>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</si>
  <si>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</si>
  <si>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</si>
  <si>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</si>
  <si>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</si>
  <si>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</si>
  <si>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</si>
  <si>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</si>
  <si>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</si>
  <si>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</si>
  <si>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</si>
  <si>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</si>
  <si>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</si>
  <si>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</si>
  <si>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</si>
  <si>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</si>
  <si>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</si>
  <si>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</si>
  <si>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</si>
  <si>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</si>
  <si>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</si>
  <si>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</si>
  <si>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</si>
  <si>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</si>
  <si>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</si>
  <si>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</si>
  <si>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</si>
  <si>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</si>
  <si>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</si>
  <si>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</si>
  <si>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</si>
  <si>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</si>
  <si>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</si>
  <si>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</si>
  <si>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</si>
  <si>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</si>
  <si>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</si>
  <si>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</si>
  <si>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</si>
  <si>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</si>
  <si>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</si>
  <si>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</si>
  <si>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</si>
  <si>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</si>
  <si>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</si>
  <si>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</si>
  <si>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</si>
  <si>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</si>
  <si>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</si>
  <si>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</si>
  <si>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</si>
  <si>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</si>
  <si>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</si>
  <si>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</si>
  <si>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</si>
  <si>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</si>
  <si>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</si>
  <si>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</si>
  <si>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</si>
  <si>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</si>
  <si>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</si>
  <si>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</si>
  <si>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</si>
  <si>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</si>
  <si>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</si>
  <si>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</si>
  <si>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</si>
  <si>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</si>
  <si>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</si>
  <si>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</si>
  <si>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</si>
  <si>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</si>
  <si>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</si>
  <si>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</si>
  <si>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</si>
  <si>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</si>
  <si>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</si>
  <si>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</si>
  <si>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</si>
  <si>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</si>
  <si>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</si>
  <si>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</si>
  <si>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</si>
  <si>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</si>
  <si>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</si>
  <si>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</si>
  <si>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</si>
  <si>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</si>
  <si>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</si>
  <si>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</si>
  <si>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</si>
  <si>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</si>
  <si>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</si>
  <si>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</si>
  <si>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</si>
  <si>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</si>
  <si>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</si>
  <si>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</si>
  <si>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</si>
  <si>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</si>
  <si>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</si>
  <si>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</si>
  <si>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</si>
  <si>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</si>
  <si>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</si>
  <si>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</si>
  <si>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</si>
  <si>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</si>
  <si>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</si>
  <si>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</si>
  <si>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</si>
  <si>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</si>
  <si>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</si>
  <si>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</si>
  <si>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</si>
  <si>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</si>
  <si>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</si>
  <si>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</si>
  <si>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</si>
  <si>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</si>
  <si>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</si>
  <si>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</si>
  <si>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</si>
  <si>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</si>
  <si>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</si>
  <si>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</si>
  <si>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</si>
  <si>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</si>
  <si>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</si>
  <si>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</si>
  <si>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</si>
  <si>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</si>
  <si>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</si>
  <si>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</si>
  <si>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</si>
  <si>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</si>
  <si>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</si>
  <si>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</si>
  <si>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</si>
  <si>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</si>
  <si>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</si>
  <si>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</si>
  <si>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</si>
  <si>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</si>
  <si>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</si>
  <si>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</si>
  <si>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</si>
  <si>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</si>
  <si>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</si>
  <si>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</si>
  <si>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</si>
  <si>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</si>
  <si>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</si>
  <si>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</si>
  <si>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</si>
  <si>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</si>
  <si>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</si>
  <si>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</si>
  <si>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</si>
  <si>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</si>
  <si>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</si>
  <si>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</si>
  <si>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</si>
  <si>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</si>
  <si>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</si>
  <si>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</si>
  <si>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</si>
  <si>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</si>
  <si>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</si>
  <si>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</si>
  <si>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</si>
  <si>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</si>
  <si>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</si>
  <si>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</si>
  <si>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</si>
  <si>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</si>
  <si>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</si>
  <si>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</si>
  <si>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</si>
  <si>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</si>
  <si>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</si>
  <si>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</si>
  <si>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</si>
  <si>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</si>
  <si>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</si>
  <si>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</si>
  <si>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</si>
  <si>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</si>
  <si>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</si>
  <si>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</si>
  <si>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</si>
  <si>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</si>
  <si>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</si>
  <si>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</si>
  <si>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</si>
  <si>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</si>
  <si>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</si>
  <si>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</si>
  <si>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</si>
  <si>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</si>
  <si>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</si>
  <si>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</si>
  <si>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</si>
  <si>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</si>
  <si>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</si>
  <si>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</si>
  <si>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</si>
  <si>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</si>
  <si>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</si>
  <si>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</si>
  <si>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</si>
  <si>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</si>
  <si>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</si>
  <si>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</si>
  <si>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</si>
  <si>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</si>
  <si>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</si>
  <si>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</si>
  <si>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</si>
  <si>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</si>
  <si>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</si>
  <si>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</si>
  <si>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</si>
  <si>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</si>
  <si>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</si>
  <si>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</si>
  <si>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</si>
  <si>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</si>
  <si>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</si>
  <si>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</si>
  <si>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</si>
  <si>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</si>
  <si>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</si>
  <si>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</si>
  <si>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</si>
  <si>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</si>
  <si>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</si>
  <si>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</si>
  <si>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</si>
  <si>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</si>
  <si>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</si>
  <si>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</si>
  <si>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</si>
  <si>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</si>
  <si>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</si>
  <si>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</si>
  <si>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</si>
  <si>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</si>
  <si>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</si>
  <si>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</si>
  <si>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</si>
  <si>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</si>
  <si>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</si>
  <si>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</si>
  <si>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</si>
  <si>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</si>
  <si>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</si>
  <si>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</si>
  <si>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</si>
  <si>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</si>
  <si>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</si>
  <si>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</si>
  <si>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</si>
  <si>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</si>
  <si>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</si>
  <si>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</si>
  <si>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</si>
  <si>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</si>
  <si>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</si>
  <si>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</si>
  <si>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</si>
  <si>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</si>
  <si>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</si>
  <si>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</si>
  <si>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</si>
  <si>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</si>
  <si>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</si>
  <si>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</si>
  <si>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</si>
  <si>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</si>
  <si>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</si>
  <si>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</si>
  <si>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</si>
  <si>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</si>
  <si>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</si>
  <si>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</si>
  <si>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</si>
  <si>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</si>
  <si>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</si>
  <si>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</si>
  <si>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</si>
  <si>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</si>
  <si>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</si>
  <si>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</si>
  <si>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</si>
  <si>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</si>
  <si>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</si>
  <si>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</si>
  <si>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</si>
  <si>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</si>
  <si>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</si>
  <si>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</si>
  <si>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</si>
  <si>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</si>
  <si>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</si>
  <si>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</si>
  <si>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</si>
  <si>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</si>
  <si>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</si>
  <si>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</si>
  <si>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</si>
  <si>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</si>
  <si>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</si>
  <si>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</si>
  <si>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</si>
  <si>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</si>
  <si>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</si>
  <si>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</si>
  <si>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</si>
  <si>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</si>
  <si>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</si>
  <si>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</si>
  <si>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</si>
  <si>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</si>
  <si>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</si>
  <si>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</si>
  <si>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</si>
  <si>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</si>
  <si>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</si>
  <si>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</si>
  <si>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</si>
  <si>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</si>
  <si>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</si>
  <si>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</si>
  <si>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</si>
  <si>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</si>
  <si>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</si>
  <si>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</si>
  <si>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</si>
  <si>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</si>
  <si>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</si>
  <si>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</si>
  <si>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</si>
  <si>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</si>
  <si>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</si>
  <si>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</si>
  <si>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</si>
  <si>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</si>
  <si>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</si>
  <si>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</si>
  <si>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</si>
  <si>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</si>
  <si>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</si>
  <si>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</si>
  <si>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</si>
  <si>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</si>
  <si>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</si>
  <si>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</si>
  <si>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</si>
  <si>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</si>
  <si>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</si>
  <si>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</si>
  <si>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</si>
  <si>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</si>
  <si>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</si>
  <si>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</si>
  <si>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</si>
  <si>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</si>
  <si>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</si>
  <si>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</si>
  <si>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</si>
  <si>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</si>
  <si>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</si>
  <si>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</si>
  <si>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</si>
  <si>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</si>
  <si>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</si>
  <si>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</si>
  <si>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</si>
  <si>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</si>
  <si>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</si>
  <si>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</si>
  <si>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</si>
  <si>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</si>
  <si>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</si>
  <si>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</si>
  <si>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</si>
  <si>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</si>
  <si>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</si>
  <si>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</si>
  <si>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</si>
  <si>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</si>
  <si>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</si>
  <si>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</si>
  <si>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</si>
  <si>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</si>
  <si>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</si>
  <si>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</si>
  <si>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</si>
  <si>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</si>
  <si>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</si>
  <si>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</si>
  <si>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</si>
  <si>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</si>
  <si>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</si>
  <si>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</si>
  <si>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</si>
  <si>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</si>
  <si>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</si>
  <si>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</si>
  <si>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</si>
  <si>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</si>
  <si>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</si>
  <si>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</si>
  <si>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</si>
  <si>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</si>
  <si>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</si>
  <si>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</si>
  <si>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</si>
  <si>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</si>
  <si>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</si>
  <si>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</si>
  <si>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</si>
  <si>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</si>
  <si>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</si>
  <si>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</si>
  <si>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</si>
  <si>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</si>
  <si>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</si>
  <si>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</si>
  <si>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</si>
  <si>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</si>
  <si>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</si>
  <si>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</si>
  <si>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</si>
  <si>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</si>
  <si>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</si>
  <si>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</si>
  <si>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</si>
  <si>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</si>
  <si>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</si>
  <si>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</si>
  <si>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</si>
  <si>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</si>
  <si>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</si>
  <si>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</si>
  <si>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</si>
  <si>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</si>
  <si>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</si>
  <si>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</si>
  <si>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</si>
  <si>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</si>
  <si>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</si>
  <si>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</si>
  <si>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</si>
  <si>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</si>
  <si>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</si>
  <si>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</si>
  <si>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</si>
  <si>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</si>
  <si>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</si>
  <si>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</si>
  <si>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</si>
  <si>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</si>
  <si>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</si>
  <si>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</si>
  <si>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</si>
  <si>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</si>
  <si>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</si>
  <si>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</si>
  <si>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</si>
  <si>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</si>
  <si>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</si>
  <si>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</si>
  <si>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</si>
  <si>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</si>
  <si>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</si>
  <si>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</si>
  <si>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</si>
  <si>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</si>
  <si>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</si>
  <si>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</si>
  <si>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</si>
  <si>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</si>
  <si>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</si>
  <si>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</si>
  <si>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</si>
  <si>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</si>
  <si>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</si>
  <si>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</si>
  <si>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</si>
  <si>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</si>
  <si>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</si>
  <si>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</si>
  <si>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</si>
  <si>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</si>
  <si>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</si>
  <si>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</si>
  <si>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</si>
  <si>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</si>
  <si>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</si>
  <si>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</si>
  <si>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</si>
  <si>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</si>
  <si>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</si>
  <si>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</si>
  <si>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</si>
  <si>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</si>
  <si>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</si>
  <si>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</si>
  <si>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</si>
  <si>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</si>
  <si>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</si>
  <si>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</si>
  <si>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</si>
  <si>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</si>
  <si>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</si>
  <si>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</si>
  <si>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</si>
  <si>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</si>
  <si>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</si>
  <si>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</si>
  <si>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</si>
  <si>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</si>
  <si>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</si>
  <si>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</si>
  <si>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</si>
  <si>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</si>
  <si>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</si>
  <si>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</si>
  <si>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</si>
  <si>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</si>
  <si>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</si>
  <si>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</si>
  <si>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</si>
  <si>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</si>
  <si>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</si>
  <si>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</si>
  <si>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</si>
  <si>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</si>
  <si>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</si>
  <si>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</si>
  <si>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</si>
  <si>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</si>
  <si>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</si>
  <si>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</si>
  <si>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</si>
  <si>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</si>
  <si>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</si>
  <si>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</si>
  <si>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</si>
  <si>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</si>
  <si>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</si>
  <si>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</si>
  <si>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</si>
  <si>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</si>
  <si>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</si>
  <si>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</si>
  <si>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</si>
  <si>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</si>
  <si>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</si>
  <si>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</si>
  <si>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</si>
  <si>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</si>
  <si>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</si>
  <si>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</si>
  <si>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</si>
  <si>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</si>
  <si>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</si>
  <si>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</si>
  <si>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</si>
  <si>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</si>
  <si>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</si>
  <si>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</si>
  <si>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</si>
  <si>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</si>
  <si>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</si>
  <si>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</si>
  <si>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</si>
  <si>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</si>
  <si>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</si>
  <si>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</si>
  <si>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</si>
  <si>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</si>
  <si>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</si>
  <si>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</si>
  <si>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</si>
  <si>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</si>
  <si>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</si>
  <si>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</si>
  <si>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</si>
  <si>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</si>
  <si>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</si>
  <si>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</si>
  <si>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</si>
  <si>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</si>
  <si>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</si>
  <si>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</si>
  <si>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</si>
  <si>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</si>
  <si>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</si>
  <si>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</si>
  <si>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</si>
  <si>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</si>
  <si>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</si>
  <si>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</si>
  <si>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</si>
  <si>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</si>
  <si>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</si>
  <si>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</si>
  <si>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</si>
  <si>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</si>
  <si>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</si>
  <si>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</si>
  <si>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</si>
  <si>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</si>
  <si>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</si>
  <si>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</si>
  <si>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</si>
  <si>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</si>
  <si>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</si>
  <si>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</si>
  <si>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</si>
  <si>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</si>
  <si>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</si>
  <si>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</si>
  <si>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</si>
  <si>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</si>
  <si>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</si>
  <si>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</si>
  <si>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</si>
  <si>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</si>
  <si>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</si>
  <si>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</si>
  <si>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</si>
  <si>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</si>
  <si>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</si>
  <si>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</si>
  <si>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</si>
  <si>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</si>
  <si>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</si>
  <si>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</si>
  <si>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</si>
  <si>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</si>
  <si>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</si>
  <si>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</si>
  <si>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</si>
  <si>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</si>
  <si>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</si>
  <si>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</si>
  <si>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</si>
  <si>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</si>
  <si>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</si>
  <si>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</si>
  <si>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</si>
  <si>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</si>
  <si>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</si>
  <si>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</si>
  <si>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</si>
  <si>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</si>
  <si>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</si>
  <si>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</si>
  <si>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</si>
  <si>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</si>
  <si>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</si>
  <si>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</si>
  <si>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</si>
  <si>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</si>
  <si>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</si>
  <si>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</si>
  <si>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</si>
  <si>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</si>
  <si>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</si>
  <si>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</si>
  <si>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</si>
  <si>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</si>
  <si>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</si>
  <si>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</si>
  <si>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</si>
  <si>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</si>
  <si>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</si>
  <si>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</si>
  <si>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</si>
  <si>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</si>
  <si>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</si>
  <si>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</si>
  <si>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</si>
  <si>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</si>
  <si>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</si>
  <si>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</si>
  <si>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</si>
  <si>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</si>
  <si>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</si>
  <si>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</si>
  <si>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</si>
  <si>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</si>
  <si>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</si>
  <si>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</si>
  <si>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</si>
  <si>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</si>
  <si>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</si>
  <si>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</si>
  <si>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</si>
  <si>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</si>
  <si>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</si>
  <si>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</si>
  <si>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</si>
  <si>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</si>
  <si>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</si>
  <si>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</si>
  <si>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</si>
  <si>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</si>
  <si>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</si>
  <si>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</si>
  <si>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</si>
  <si>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</si>
  <si>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</si>
  <si>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</si>
  <si>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</si>
  <si>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</si>
  <si>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</si>
  <si>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</si>
  <si>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</si>
  <si>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</si>
  <si>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</si>
  <si>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</si>
  <si>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</si>
  <si>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</si>
  <si>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</si>
  <si>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</si>
  <si>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</si>
  <si>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</si>
  <si>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</si>
  <si>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</si>
  <si>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</si>
  <si>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</si>
  <si>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</si>
  <si>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</si>
  <si>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</si>
  <si>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</si>
  <si>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</si>
  <si>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</si>
  <si>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</si>
  <si>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</si>
  <si>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</si>
  <si>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</si>
  <si>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</si>
  <si>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</si>
  <si>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</si>
  <si>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</si>
  <si>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</si>
  <si>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</si>
  <si>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</si>
  <si>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</si>
  <si>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</si>
  <si>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</si>
  <si>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</si>
  <si>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</si>
  <si>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</si>
  <si>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</si>
  <si>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</si>
  <si>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</si>
  <si>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</si>
  <si>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</si>
  <si>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</si>
  <si>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</si>
  <si>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</si>
  <si>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</si>
  <si>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</si>
  <si>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</si>
  <si>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</si>
  <si>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</si>
  <si>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</si>
  <si>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</si>
  <si>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</si>
  <si>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</si>
  <si>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</si>
  <si>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</si>
  <si>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</si>
  <si>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</si>
  <si>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</si>
  <si>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</si>
  <si>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</si>
  <si>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</si>
  <si>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</si>
  <si>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</si>
  <si>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</si>
  <si>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</si>
  <si>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</si>
  <si>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</si>
  <si>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</si>
  <si>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</si>
  <si>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</si>
  <si>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</si>
  <si>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</si>
  <si>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</si>
  <si>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</si>
  <si>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</si>
  <si>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</si>
  <si>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</si>
  <si>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</si>
  <si>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</si>
  <si>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</si>
  <si>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</si>
  <si>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</si>
  <si>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</si>
  <si>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</si>
  <si>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</si>
  <si>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</si>
  <si>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</si>
  <si>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</si>
  <si>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</si>
  <si>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</si>
  <si>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</si>
  <si>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</si>
  <si>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</si>
  <si>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</si>
  <si>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</si>
  <si>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</si>
  <si>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</si>
  <si>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</si>
  <si>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</si>
  <si>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</si>
  <si>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</si>
  <si>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</si>
  <si>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</si>
  <si>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</si>
  <si>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</si>
  <si>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</si>
  <si>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</si>
  <si>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</si>
  <si>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</si>
  <si>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</si>
  <si>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</si>
  <si>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</si>
  <si>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</si>
  <si>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</si>
  <si>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</si>
  <si>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</si>
  <si>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</si>
  <si>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</si>
  <si>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</si>
  <si>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</si>
  <si>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</si>
  <si>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</si>
  <si>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</si>
  <si>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</si>
  <si>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</si>
  <si>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</si>
  <si>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</si>
  <si>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</si>
  <si>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</si>
  <si>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</si>
  <si>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</si>
  <si>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</si>
  <si>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</si>
  <si>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</si>
  <si>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</si>
  <si>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</si>
  <si>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</si>
  <si>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</si>
  <si>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</si>
  <si>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</si>
  <si>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</si>
  <si>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</si>
  <si>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</si>
  <si>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</si>
  <si>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</si>
  <si>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</si>
  <si>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</si>
  <si>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</si>
  <si>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</si>
  <si>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</si>
  <si>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</si>
  <si>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</si>
  <si>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</si>
  <si>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</si>
  <si>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</si>
  <si>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</si>
  <si>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</si>
  <si>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</si>
  <si>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</si>
  <si>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</si>
  <si>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</si>
  <si>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</si>
  <si>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</si>
  <si>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</si>
  <si>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</si>
  <si>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</si>
  <si>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</si>
  <si>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</si>
  <si>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</si>
  <si>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</si>
  <si>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</si>
  <si>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</si>
  <si>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</si>
  <si>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</si>
  <si>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</si>
  <si>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</si>
  <si>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</si>
  <si>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</si>
  <si>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</si>
  <si>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</si>
  <si>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</si>
  <si>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</si>
  <si>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</si>
  <si>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</si>
  <si>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</si>
  <si>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</si>
  <si>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</si>
  <si>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</si>
  <si>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</si>
  <si>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</si>
  <si>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</si>
  <si>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</si>
  <si>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</si>
  <si>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</si>
  <si>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</si>
  <si>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</si>
  <si>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</si>
  <si>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</si>
  <si>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</si>
  <si>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</si>
  <si>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</si>
  <si>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</si>
  <si>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</si>
  <si>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</si>
  <si>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</si>
  <si>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</si>
  <si>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</si>
  <si>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</si>
  <si>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</si>
  <si>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</si>
  <si>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</si>
  <si>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</si>
  <si>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</si>
  <si>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</si>
  <si>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</si>
  <si>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</si>
  <si>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</si>
  <si>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</si>
  <si>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</si>
  <si>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</si>
  <si>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</si>
  <si>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</si>
  <si>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</si>
  <si>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</si>
  <si>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</si>
  <si>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</si>
  <si>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</si>
  <si>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</si>
  <si>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</si>
  <si>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</si>
  <si>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</si>
  <si>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</si>
  <si>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</si>
  <si>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</si>
  <si>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</si>
  <si>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</si>
  <si>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</si>
  <si>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</si>
  <si>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</si>
  <si>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</si>
  <si>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</si>
  <si>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</si>
  <si>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</si>
  <si>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</si>
  <si>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</si>
  <si>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</si>
  <si>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</si>
  <si>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</si>
  <si>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</si>
  <si>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</si>
  <si>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</si>
  <si>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</si>
  <si>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</si>
  <si>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</si>
  <si>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</si>
  <si>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</si>
  <si>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</si>
  <si>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</si>
  <si>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</si>
  <si>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</si>
  <si>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</si>
  <si>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</si>
  <si>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</si>
  <si>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</si>
  <si>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</si>
  <si>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</si>
  <si>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</si>
  <si>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</si>
  <si>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</si>
  <si>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</si>
  <si>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</si>
  <si>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</si>
  <si>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</si>
  <si>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</si>
  <si>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</si>
  <si>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</si>
  <si>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</si>
  <si>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</si>
  <si>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</si>
  <si>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</si>
  <si>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</si>
  <si>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</si>
  <si>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</si>
  <si>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</si>
  <si>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</si>
  <si>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</si>
  <si>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</si>
  <si>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</si>
  <si>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</si>
  <si>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</si>
  <si>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</si>
  <si>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</si>
  <si>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</si>
  <si>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</si>
  <si>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</si>
  <si>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</si>
  <si>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</si>
  <si>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</si>
  <si>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</si>
  <si>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</si>
  <si>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</si>
  <si>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</si>
  <si>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</si>
  <si>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</si>
  <si>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</si>
  <si>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</si>
  <si>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</si>
  <si>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</si>
  <si>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</si>
  <si>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</si>
  <si>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</si>
  <si>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</si>
  <si>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</si>
  <si>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</si>
  <si>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</si>
  <si>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</si>
  <si>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</si>
  <si>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</si>
  <si>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</si>
  <si>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</si>
  <si>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</si>
  <si>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</si>
  <si>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</si>
  <si>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</si>
  <si>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</si>
  <si>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</si>
  <si>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</si>
  <si>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</si>
  <si>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</si>
  <si>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</si>
  <si>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</si>
  <si>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</si>
  <si>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</si>
  <si>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</si>
  <si>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</si>
  <si>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</si>
  <si>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</si>
  <si>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</si>
  <si>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</si>
  <si>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</si>
  <si>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</si>
  <si>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</si>
  <si>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</si>
  <si>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</si>
  <si>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</si>
  <si>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</si>
  <si>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</si>
  <si>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</si>
  <si>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</si>
  <si>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</si>
  <si>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</si>
  <si>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</si>
  <si>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</si>
  <si>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</si>
  <si>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</si>
  <si>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</si>
  <si>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</si>
  <si>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</si>
  <si>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</si>
  <si>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</si>
  <si>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</si>
  <si>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</si>
  <si>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</si>
  <si>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</si>
  <si>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</si>
  <si>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</si>
  <si>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</si>
  <si>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</si>
  <si>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</si>
  <si>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</si>
  <si>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</si>
  <si>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</si>
  <si>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</si>
  <si>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</si>
  <si>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</si>
  <si>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</si>
  <si>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</si>
  <si>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</si>
  <si>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</si>
  <si>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</si>
  <si>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</si>
  <si>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</si>
  <si>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</si>
  <si>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</si>
  <si>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</si>
  <si>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</si>
  <si>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</si>
  <si>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</si>
  <si>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</si>
  <si>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</si>
  <si>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</si>
  <si>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</si>
  <si>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</si>
  <si>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</si>
  <si>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</si>
  <si>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</si>
  <si>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</si>
  <si>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</si>
  <si>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</si>
  <si>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</si>
  <si>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</si>
  <si>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</si>
  <si>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</si>
  <si>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</si>
  <si>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</si>
  <si>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</si>
  <si>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</si>
  <si>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</si>
  <si>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</si>
  <si>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</si>
  <si>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</si>
  <si>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</si>
  <si>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</si>
  <si>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</si>
  <si>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</si>
  <si>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</si>
  <si>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</si>
  <si>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</si>
  <si>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</si>
  <si>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</si>
  <si>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</si>
  <si>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</si>
  <si>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</si>
  <si>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</si>
  <si>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</si>
  <si>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</si>
  <si>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</si>
  <si>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</si>
  <si>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</si>
  <si>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</si>
  <si>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</si>
  <si>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</si>
  <si>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</si>
  <si>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</si>
  <si>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</si>
  <si>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</si>
  <si>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</si>
  <si>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</si>
  <si>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</si>
  <si>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</si>
  <si>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</si>
  <si>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</si>
  <si>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</si>
  <si>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</si>
  <si>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</si>
  <si>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</si>
  <si>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</si>
  <si>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</si>
  <si>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</si>
  <si>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</si>
  <si>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</si>
  <si>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</si>
  <si>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</si>
  <si>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</si>
  <si>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</si>
  <si>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</si>
  <si>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</si>
  <si>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</si>
  <si>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</si>
  <si>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</si>
  <si>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</si>
  <si>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</si>
  <si>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</si>
  <si>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</si>
  <si>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</si>
  <si>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</si>
  <si>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</si>
  <si>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</si>
  <si>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</si>
  <si>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</si>
  <si>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</si>
  <si>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</si>
  <si>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</si>
  <si>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</si>
  <si>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</si>
  <si>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</si>
  <si>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</si>
  <si>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</si>
  <si>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</si>
  <si>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</si>
  <si>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</si>
  <si>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</si>
  <si>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</si>
  <si>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</si>
  <si>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</si>
  <si>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</si>
  <si>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</si>
  <si>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</si>
  <si>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</si>
  <si>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</si>
  <si>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</si>
  <si>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</si>
  <si>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</si>
  <si>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</si>
  <si>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</si>
  <si>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</si>
  <si>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</si>
  <si>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</si>
  <si>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</si>
  <si>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</si>
  <si>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</si>
  <si>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</si>
  <si>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</si>
  <si>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</si>
  <si>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</si>
  <si>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</si>
  <si>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</si>
  <si>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</si>
  <si>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</si>
  <si>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</si>
  <si>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</si>
  <si>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</si>
  <si>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</si>
  <si>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</si>
  <si>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</si>
  <si>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</si>
  <si>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</si>
  <si>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</si>
  <si>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</si>
  <si>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</si>
  <si>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</si>
  <si>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</si>
  <si>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</si>
  <si>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</si>
  <si>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</si>
  <si>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</si>
  <si>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</si>
  <si>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</si>
  <si>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</si>
  <si>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</si>
  <si>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</si>
  <si>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</si>
  <si>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</si>
  <si>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</si>
  <si>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</si>
  <si>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</si>
  <si>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</si>
  <si>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</si>
  <si>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</si>
  <si>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</si>
  <si>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</si>
  <si>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</si>
  <si>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</si>
  <si>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</si>
  <si>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</si>
  <si>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</si>
  <si>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</si>
  <si>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</si>
  <si>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</si>
  <si>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</si>
  <si>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</si>
  <si>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</si>
  <si>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</si>
  <si>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</si>
  <si>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</si>
  <si>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</si>
  <si>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</si>
  <si>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</si>
  <si>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</si>
  <si>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</si>
  <si>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</si>
  <si>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</si>
  <si>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</si>
  <si>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</si>
  <si>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</si>
  <si>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</si>
  <si>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</si>
  <si>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</si>
  <si>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</si>
  <si>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</si>
  <si>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</si>
  <si>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</si>
  <si>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</si>
  <si>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</si>
  <si>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</si>
  <si>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</si>
  <si>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</si>
  <si>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</si>
  <si>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</si>
  <si>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</si>
  <si>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</si>
  <si>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</si>
  <si>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</si>
  <si>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</si>
  <si>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</si>
  <si>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</si>
  <si>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</si>
  <si>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</si>
  <si>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</si>
  <si>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</si>
  <si>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</si>
  <si>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</si>
  <si>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</si>
  <si>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</si>
  <si>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</si>
  <si>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</si>
  <si>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</si>
  <si>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</si>
  <si>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</si>
  <si>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</si>
  <si>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</si>
  <si>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</si>
  <si>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</si>
  <si>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</si>
  <si>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</si>
  <si>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</si>
  <si>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</si>
  <si>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</si>
  <si>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</si>
  <si>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</si>
  <si>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</si>
  <si>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</si>
  <si>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</si>
  <si>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</si>
  <si>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</si>
  <si>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</si>
  <si>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</si>
  <si>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</si>
  <si>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</si>
  <si>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</si>
  <si>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</si>
  <si>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</si>
  <si>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</si>
  <si>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</si>
  <si>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</si>
  <si>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</si>
  <si>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</si>
  <si>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</si>
  <si>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</si>
  <si>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</si>
  <si>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</si>
  <si>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</si>
  <si>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</si>
  <si>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</si>
  <si>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</si>
  <si>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</si>
  <si>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</si>
  <si>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</si>
  <si>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</si>
  <si>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</si>
  <si>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</si>
  <si>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</si>
  <si>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</si>
  <si>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</si>
  <si>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</si>
  <si>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</si>
  <si>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</si>
  <si>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</si>
  <si>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</si>
  <si>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</si>
  <si>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</si>
  <si>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</si>
  <si>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</si>
  <si>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</si>
  <si>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</si>
  <si>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</si>
  <si>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</si>
  <si>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</si>
  <si>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</si>
  <si>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</si>
  <si>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</si>
  <si>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</si>
  <si>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</si>
  <si>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</si>
  <si>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</si>
  <si>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</si>
  <si>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</si>
  <si>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</si>
  <si>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</si>
  <si>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</si>
  <si>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</si>
  <si>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</si>
  <si>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</si>
  <si>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</si>
  <si>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</si>
  <si>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</si>
  <si>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</si>
  <si>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</si>
  <si>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</si>
  <si>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</si>
  <si>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</si>
  <si>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</si>
  <si>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</si>
  <si>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</si>
  <si>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</si>
  <si>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</si>
  <si>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</si>
  <si>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</si>
  <si>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</si>
  <si>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</si>
  <si>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</si>
  <si>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</si>
  <si>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</si>
  <si>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</si>
  <si>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</si>
  <si>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</si>
  <si>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</si>
  <si>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</si>
  <si>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</si>
  <si>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</si>
  <si>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</si>
  <si>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</si>
  <si>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</si>
  <si>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</si>
  <si>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</si>
  <si>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</si>
  <si>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</si>
  <si>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</si>
  <si>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</si>
  <si>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</si>
  <si>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</si>
  <si>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</si>
  <si>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</si>
  <si>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</si>
  <si>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</si>
  <si>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</si>
  <si>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</si>
  <si>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</si>
  <si>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</si>
  <si>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</si>
  <si>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</si>
  <si>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</si>
  <si>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</si>
  <si>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</si>
  <si>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</si>
  <si>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</si>
  <si>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</si>
  <si>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</si>
  <si>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</si>
  <si>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</si>
  <si>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</si>
  <si>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</si>
  <si>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</si>
  <si>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</si>
  <si>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</si>
  <si>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</si>
  <si>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</si>
  <si>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</si>
  <si>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</si>
  <si>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</si>
  <si>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</si>
  <si>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</si>
  <si>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</si>
  <si>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</si>
  <si>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</si>
  <si>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</si>
  <si>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</si>
  <si>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</si>
  <si>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</si>
  <si>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</si>
  <si>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</si>
  <si>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</si>
  <si>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</si>
  <si>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</si>
  <si>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</si>
  <si>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</si>
  <si>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</si>
  <si>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</si>
  <si>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</si>
  <si>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</si>
  <si>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</si>
  <si>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</si>
  <si>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</si>
  <si>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</si>
  <si>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</si>
  <si>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</si>
  <si>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</si>
  <si>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</si>
  <si>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</si>
  <si>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</si>
  <si>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</si>
  <si>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</si>
  <si>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</si>
  <si>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</si>
  <si>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</si>
  <si>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</si>
  <si>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</si>
  <si>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</si>
  <si>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</si>
  <si>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</si>
  <si>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</si>
  <si>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</si>
  <si>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</si>
  <si>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</si>
  <si>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</si>
  <si>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</si>
  <si>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</si>
  <si>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</si>
  <si>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</si>
  <si>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</si>
  <si>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</si>
  <si>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</si>
  <si>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</si>
  <si>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</si>
  <si>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</si>
  <si>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</si>
  <si>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</si>
  <si>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</si>
  <si>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</si>
  <si>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</si>
  <si>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</si>
  <si>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</si>
  <si>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</si>
  <si>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</si>
  <si>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</si>
  <si>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</si>
  <si>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</si>
  <si>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</si>
  <si>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</si>
  <si>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</si>
  <si>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</si>
  <si>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</si>
  <si>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</si>
  <si>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</si>
  <si>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</si>
  <si>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</si>
  <si>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</si>
  <si>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</si>
  <si>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</si>
  <si>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</si>
  <si>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</si>
  <si>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</si>
  <si>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</si>
  <si>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</si>
  <si>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</si>
  <si>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</si>
  <si>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</si>
  <si>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</si>
  <si>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</si>
  <si>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</si>
  <si>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</si>
  <si>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</si>
  <si>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</si>
  <si>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</si>
  <si>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</si>
  <si>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</si>
  <si>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</si>
  <si>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</si>
  <si>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</si>
  <si>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</si>
  <si>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</si>
  <si>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</si>
  <si>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</si>
  <si>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</si>
  <si>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</si>
  <si>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</si>
  <si>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</si>
  <si>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</si>
  <si>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</si>
  <si>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</si>
  <si>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</si>
  <si>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</si>
  <si>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</si>
  <si>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</si>
  <si>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</si>
  <si>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</si>
  <si>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</si>
  <si>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</si>
  <si>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</si>
  <si>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</si>
  <si>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</si>
  <si>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</si>
  <si>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</si>
  <si>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</si>
  <si>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</si>
  <si>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</si>
  <si>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</si>
  <si>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</si>
  <si>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</si>
  <si>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</si>
  <si>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</si>
  <si>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</si>
  <si>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</si>
  <si>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</si>
  <si>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</si>
  <si>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</si>
  <si>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</si>
  <si>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</si>
  <si>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</si>
  <si>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</si>
  <si>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</si>
  <si>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</si>
  <si>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</si>
  <si>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</si>
  <si>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</si>
  <si>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</si>
  <si>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</si>
  <si>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</si>
  <si>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</si>
  <si>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</si>
  <si>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</si>
  <si>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</si>
  <si>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</si>
  <si>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</si>
  <si>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</si>
  <si>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</si>
  <si>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</si>
  <si>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</si>
  <si>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</si>
  <si>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</si>
  <si>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</si>
  <si>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</si>
  <si>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</si>
  <si>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</si>
  <si>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</si>
  <si>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</si>
  <si>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</si>
  <si>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</si>
  <si>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</si>
  <si>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</si>
  <si>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</si>
  <si>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</si>
  <si>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</si>
  <si>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</si>
  <si>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</si>
  <si>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</si>
  <si>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</si>
  <si>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</si>
  <si>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</si>
  <si>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</si>
  <si>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</si>
  <si>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</si>
  <si>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</si>
  <si>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</si>
  <si>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</si>
  <si>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</si>
  <si>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</si>
  <si>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</si>
  <si>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</si>
  <si>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</si>
  <si>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</si>
  <si>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</si>
  <si>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</si>
  <si>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</si>
  <si>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</si>
  <si>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</si>
  <si>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</si>
  <si>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</si>
  <si>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</si>
  <si>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</si>
  <si>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</si>
  <si>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</si>
  <si>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</si>
  <si>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</si>
  <si>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</si>
  <si>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</si>
  <si>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</si>
  <si>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</si>
  <si>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</si>
  <si>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</si>
  <si>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</si>
  <si>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</si>
  <si>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</si>
  <si>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</si>
  <si>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</si>
  <si>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</si>
  <si>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</si>
  <si>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</si>
  <si>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</si>
  <si>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</si>
  <si>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</si>
  <si>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</si>
  <si>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</si>
  <si>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</si>
  <si>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</si>
  <si>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</si>
  <si>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</si>
  <si>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</si>
  <si>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</si>
  <si>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</si>
  <si>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</si>
  <si>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</si>
  <si>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</si>
  <si>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</si>
  <si>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</si>
  <si>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</si>
  <si>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</si>
  <si>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</si>
  <si>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</si>
  <si>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</si>
  <si>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</si>
  <si>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</si>
  <si>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</si>
  <si>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</si>
  <si>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</si>
  <si>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</si>
  <si>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</si>
  <si>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</si>
  <si>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</si>
  <si>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</si>
  <si>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</si>
  <si>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</si>
  <si>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</si>
  <si>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</si>
  <si>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</si>
  <si>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</si>
  <si>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</si>
  <si>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</si>
  <si>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</si>
  <si>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</si>
  <si>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</si>
  <si>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</si>
  <si>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</si>
  <si>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</si>
  <si>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</si>
  <si>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</si>
  <si>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</si>
  <si>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</si>
  <si>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</si>
  <si>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</si>
  <si>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</si>
  <si>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</si>
  <si>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</si>
  <si>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</si>
  <si>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</si>
  <si>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</si>
  <si>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</si>
  <si>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</si>
  <si>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</si>
  <si>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</si>
  <si>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</si>
  <si>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</si>
  <si>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</si>
  <si>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</si>
  <si>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</si>
  <si>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</si>
  <si>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</si>
  <si>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</si>
  <si>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</si>
  <si>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</si>
  <si>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</si>
  <si>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</si>
  <si>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</si>
  <si>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</si>
  <si>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</si>
  <si>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</si>
  <si>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</si>
  <si>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</si>
  <si>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</si>
  <si>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</si>
  <si>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</si>
  <si>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</si>
  <si>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</si>
  <si>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</si>
  <si>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</si>
  <si>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</si>
  <si>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</si>
  <si>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</si>
  <si>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</si>
  <si>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</si>
  <si>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</si>
  <si>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</si>
  <si>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</si>
  <si>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</si>
  <si>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</si>
  <si>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</si>
  <si>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</si>
  <si>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</si>
  <si>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</si>
  <si>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</si>
  <si>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</si>
  <si>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</si>
  <si>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</si>
  <si>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</si>
  <si>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</si>
  <si>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</si>
  <si>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</si>
  <si>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</si>
  <si>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</si>
  <si>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</si>
  <si>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</si>
  <si>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</si>
  <si>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</si>
  <si>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</si>
  <si>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</si>
  <si>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</si>
  <si>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</si>
  <si>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</si>
  <si>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</si>
  <si>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</si>
  <si>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</si>
  <si>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</si>
  <si>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</si>
  <si>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</si>
  <si>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</si>
  <si>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</si>
  <si>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</si>
  <si>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</si>
  <si>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</si>
  <si>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</si>
  <si>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</si>
  <si>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</si>
  <si>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</si>
  <si>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</si>
  <si>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</si>
  <si>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</si>
  <si>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</si>
  <si>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</si>
  <si>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</si>
  <si>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</si>
  <si>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</si>
  <si>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</si>
  <si>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</si>
  <si>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</si>
  <si>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</si>
  <si>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</si>
  <si>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</si>
  <si>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</si>
  <si>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</si>
  <si>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</si>
  <si>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</si>
  <si>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</si>
  <si>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</si>
  <si>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</si>
  <si>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</si>
  <si>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</si>
  <si>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</si>
  <si>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</si>
  <si>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</si>
  <si>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</si>
  <si>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</si>
  <si>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</si>
  <si>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</si>
  <si>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</si>
  <si>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</si>
  <si>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</si>
  <si>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</si>
  <si>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</si>
  <si>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</si>
  <si>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</si>
  <si>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</si>
  <si>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</si>
  <si>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</si>
  <si>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</si>
  <si>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</si>
  <si>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</si>
  <si>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</si>
  <si>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</si>
  <si>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</si>
  <si>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</si>
  <si>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</si>
  <si>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</si>
  <si>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</si>
  <si>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</si>
  <si>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</si>
  <si>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</si>
  <si>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</si>
  <si>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</si>
  <si>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</si>
  <si>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</si>
  <si>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</si>
  <si>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</si>
  <si>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</si>
  <si>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</si>
  <si>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</si>
  <si>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</si>
  <si>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</si>
  <si>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</si>
  <si>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</si>
  <si>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</si>
  <si>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</si>
  <si>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</si>
  <si>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</si>
  <si>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</si>
  <si>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</si>
  <si>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</si>
  <si>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</si>
  <si>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</si>
  <si>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</si>
  <si>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</si>
  <si>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</si>
  <si>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</si>
  <si>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</si>
  <si>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</si>
  <si>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</si>
  <si>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</si>
  <si>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</si>
  <si>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</si>
  <si>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</si>
  <si>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</si>
  <si>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</si>
  <si>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</si>
  <si>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</si>
  <si>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</si>
  <si>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</si>
  <si>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</si>
  <si>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</si>
  <si>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</si>
  <si>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</si>
  <si>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</si>
  <si>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</si>
  <si>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</si>
  <si>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</si>
  <si>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</si>
  <si>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</si>
  <si>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</si>
  <si>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</si>
  <si>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</si>
  <si>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</si>
  <si>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</si>
  <si>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</si>
  <si>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</si>
  <si>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</si>
  <si>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</si>
  <si>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</si>
  <si>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</si>
  <si>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</si>
  <si>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</si>
  <si>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</si>
  <si>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</si>
  <si>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</si>
  <si>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</si>
  <si>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</si>
  <si>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</si>
  <si>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</si>
  <si>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</si>
  <si>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</si>
  <si>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</si>
  <si>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</si>
  <si>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</si>
  <si>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</si>
  <si>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</si>
  <si>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</si>
  <si>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</si>
  <si>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</si>
  <si>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</si>
  <si>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</si>
  <si>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</si>
  <si>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</si>
  <si>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</si>
  <si>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</si>
  <si>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</si>
  <si>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</si>
  <si>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</si>
  <si>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</si>
  <si>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</si>
  <si>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</si>
  <si>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</si>
  <si>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</si>
  <si>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</si>
  <si>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</si>
  <si>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</si>
  <si>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</si>
  <si>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</si>
  <si>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</si>
  <si>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</si>
  <si>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</si>
  <si>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</si>
  <si>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</si>
  <si>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</si>
  <si>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</si>
  <si>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</si>
  <si>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</si>
  <si>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</si>
  <si>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</si>
  <si>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</si>
  <si>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</si>
  <si>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</si>
  <si>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</si>
  <si>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</si>
  <si>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</si>
  <si>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</si>
  <si>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</si>
  <si>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</si>
  <si>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</si>
  <si>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</si>
  <si>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</si>
  <si>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</si>
  <si>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</si>
  <si>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</si>
  <si>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</si>
  <si>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</si>
  <si>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</si>
  <si>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</si>
  <si>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</si>
  <si>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</si>
  <si>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</si>
  <si>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</si>
  <si>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</si>
  <si>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</si>
  <si>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</si>
  <si>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</si>
  <si>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</si>
  <si>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</si>
  <si>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</si>
  <si>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</si>
  <si>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</si>
  <si>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</si>
  <si>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</si>
  <si>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</si>
  <si>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</si>
  <si>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</si>
  <si>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</si>
  <si>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</si>
  <si>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</si>
  <si>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</si>
  <si>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</si>
  <si>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</si>
  <si>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</si>
  <si>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</si>
  <si>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</si>
  <si>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</si>
  <si>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</si>
  <si>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</si>
  <si>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</si>
  <si>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</si>
  <si>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</si>
  <si>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</si>
  <si>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</si>
  <si>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</si>
  <si>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</si>
  <si>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</si>
  <si>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</si>
  <si>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</si>
  <si>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</si>
  <si>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</si>
  <si>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</si>
  <si>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</si>
  <si>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</si>
  <si>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</si>
  <si>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</si>
  <si>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</si>
  <si>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</si>
  <si>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</si>
  <si>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</si>
  <si>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</si>
  <si>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</si>
  <si>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</si>
  <si>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</si>
  <si>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</si>
  <si>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</si>
  <si>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</si>
  <si>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</si>
  <si>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</si>
  <si>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</si>
  <si>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</si>
  <si>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</si>
  <si>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</si>
  <si>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</si>
  <si>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</si>
  <si>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</si>
  <si>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</si>
  <si>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</si>
  <si>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</si>
  <si>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</si>
  <si>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</si>
  <si>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</si>
  <si>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</si>
  <si>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</si>
  <si>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</si>
  <si>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</si>
  <si>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</si>
  <si>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</si>
  <si>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</si>
  <si>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</si>
  <si>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</si>
  <si>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</si>
  <si>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</si>
  <si>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</si>
  <si>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</si>
  <si>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</si>
  <si>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</si>
  <si>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</si>
  <si>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</si>
  <si>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</si>
  <si>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</si>
  <si>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</si>
  <si>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</si>
  <si>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</si>
  <si>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</si>
  <si>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</si>
  <si>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</si>
  <si>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</si>
  <si>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</si>
  <si>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</si>
  <si>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</si>
  <si>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</si>
  <si>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</si>
  <si>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</si>
  <si>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</si>
  <si>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</si>
  <si>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</si>
  <si>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</si>
  <si>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</si>
  <si>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</si>
  <si>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</si>
  <si>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</si>
  <si>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</si>
  <si>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</si>
  <si>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</si>
  <si>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</si>
  <si>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</si>
  <si>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</si>
  <si>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</si>
  <si>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</si>
  <si>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</si>
  <si>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</si>
  <si>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</si>
  <si>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</si>
  <si>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</si>
  <si>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</si>
  <si>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</si>
  <si>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</si>
  <si>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</si>
  <si>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</si>
  <si>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</si>
  <si>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</si>
  <si>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</si>
  <si>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</si>
  <si>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</si>
  <si>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</si>
  <si>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</si>
  <si>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</si>
  <si>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</si>
  <si>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</si>
  <si>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</si>
  <si>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</si>
  <si>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</si>
  <si>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</si>
  <si>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</si>
  <si>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</si>
  <si>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</si>
  <si>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</si>
  <si>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</si>
  <si>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</si>
  <si>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</si>
  <si>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</si>
  <si>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</si>
  <si>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</si>
  <si>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</si>
  <si>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</si>
  <si>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</si>
  <si>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</si>
  <si>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</si>
  <si>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</si>
  <si>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</si>
  <si>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</si>
  <si>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</si>
  <si>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</si>
  <si>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</si>
  <si>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</si>
  <si>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</si>
  <si>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</si>
  <si>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</si>
  <si>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</si>
  <si>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</si>
  <si>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</si>
  <si>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</si>
  <si>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</si>
  <si>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</si>
  <si>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</si>
  <si>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</si>
  <si>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</si>
  <si>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</si>
  <si>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</si>
  <si>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</si>
  <si>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</si>
  <si>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</si>
  <si>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</si>
  <si>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</si>
  <si>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</si>
  <si>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</si>
  <si>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</si>
  <si>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</si>
  <si>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</si>
  <si>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</si>
  <si>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</si>
  <si>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</si>
  <si>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</si>
  <si>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</si>
  <si>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</si>
  <si>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</si>
  <si>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</si>
  <si>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</si>
  <si>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</si>
  <si>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</si>
  <si>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</si>
  <si>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</si>
  <si>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</si>
  <si>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</si>
  <si>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</si>
  <si>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</si>
  <si>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</si>
  <si>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</si>
  <si>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</si>
  <si>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</si>
  <si>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</si>
  <si>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</si>
  <si>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</si>
  <si>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</si>
  <si>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</si>
  <si>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</si>
  <si>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</si>
  <si>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</si>
  <si>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</si>
  <si>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</si>
  <si>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</si>
  <si>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</si>
  <si>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</si>
  <si>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</si>
  <si>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</si>
  <si>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</si>
  <si>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</si>
  <si>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</si>
  <si>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</si>
  <si>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</si>
  <si>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</si>
  <si>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</si>
  <si>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</si>
  <si>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</si>
  <si>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</si>
  <si>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</si>
  <si>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</si>
  <si>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</si>
  <si>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</si>
  <si>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</si>
  <si>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</si>
  <si>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</si>
  <si>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</si>
  <si>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</si>
  <si>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</si>
  <si>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</si>
  <si>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</si>
  <si>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</si>
  <si>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</si>
  <si>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</si>
  <si>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</si>
  <si>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</si>
  <si>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</si>
  <si>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</si>
  <si>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</si>
  <si>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</si>
  <si>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</si>
  <si>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</si>
  <si>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</si>
  <si>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</si>
  <si>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</si>
  <si>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</si>
  <si>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</si>
  <si>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</si>
  <si>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</si>
  <si>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</si>
  <si>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</si>
  <si>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</si>
  <si>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</si>
  <si>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</si>
  <si>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</si>
  <si>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</si>
  <si>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</si>
  <si>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</si>
  <si>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</si>
  <si>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</si>
  <si>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</si>
  <si>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</si>
  <si>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</si>
  <si>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</si>
  <si>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</si>
  <si>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</si>
  <si>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</si>
  <si>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</si>
  <si>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</si>
  <si>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</si>
  <si>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</si>
  <si>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</si>
  <si>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</si>
  <si>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</si>
  <si>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</si>
  <si>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</si>
  <si>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</si>
  <si>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</si>
  <si>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</si>
  <si>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</si>
  <si>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</si>
  <si>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</si>
  <si>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</si>
  <si>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</si>
  <si>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</si>
  <si>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</si>
  <si>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</si>
  <si>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</si>
  <si>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</si>
  <si>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</si>
  <si>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</si>
  <si>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</si>
  <si>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</si>
  <si>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</si>
  <si>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</si>
  <si>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</si>
  <si>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</si>
  <si>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</si>
  <si>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</si>
  <si>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</si>
  <si>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</si>
  <si>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</si>
  <si>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</si>
  <si>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</si>
  <si>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</si>
  <si>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</si>
  <si>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</si>
  <si>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</si>
  <si>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</si>
  <si>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</si>
  <si>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</si>
  <si>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</si>
  <si>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</si>
  <si>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</si>
  <si>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</si>
  <si>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</si>
  <si>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</si>
  <si>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</si>
  <si>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</si>
  <si>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</si>
  <si>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</si>
  <si>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</si>
  <si>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</si>
  <si>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</si>
  <si>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</si>
  <si>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</si>
  <si>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</si>
  <si>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</si>
  <si>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</si>
  <si>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</si>
  <si>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</si>
  <si>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</si>
  <si>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</si>
  <si>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</si>
  <si>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</si>
  <si>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</si>
  <si>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</si>
  <si>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</si>
  <si>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</si>
  <si>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</si>
  <si>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</si>
  <si>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</si>
  <si>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</si>
  <si>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</si>
  <si>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</si>
  <si>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</si>
  <si>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</si>
  <si>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</si>
  <si>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</si>
  <si>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</si>
  <si>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</si>
  <si>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</si>
  <si>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</si>
  <si>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</si>
  <si>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</si>
  <si>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</si>
  <si>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</si>
  <si>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</si>
  <si>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</si>
  <si>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</si>
  <si>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</si>
  <si>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</si>
  <si>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</si>
  <si>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</si>
  <si>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</si>
  <si>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</si>
  <si>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</si>
  <si>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</si>
  <si>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</si>
  <si>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</si>
  <si>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</si>
  <si>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</si>
  <si>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</si>
  <si>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</si>
  <si>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</si>
  <si>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</si>
  <si>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</si>
  <si>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</si>
  <si>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</si>
  <si>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</si>
  <si>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</si>
  <si>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</si>
  <si>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</si>
  <si>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</si>
  <si>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</si>
  <si>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</si>
  <si>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</si>
  <si>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</si>
  <si>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</si>
  <si>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</si>
  <si>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</si>
  <si>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</si>
  <si>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</si>
  <si>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</si>
  <si>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</si>
  <si>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</si>
  <si>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</si>
  <si>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</si>
  <si>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</si>
  <si>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</si>
  <si>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</si>
  <si>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</si>
  <si>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</si>
  <si>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</si>
  <si>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</si>
  <si>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</si>
  <si>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</si>
  <si>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</si>
  <si>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</si>
  <si>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</si>
  <si>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</si>
  <si>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</si>
  <si>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</si>
  <si>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</si>
  <si>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</si>
  <si>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</si>
  <si>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</si>
  <si>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</si>
  <si>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</si>
  <si>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</si>
  <si>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</si>
  <si>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</si>
  <si>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</si>
  <si>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</si>
  <si>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</si>
  <si>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</si>
  <si>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</si>
  <si>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</si>
  <si>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</si>
  <si>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</si>
  <si>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</si>
  <si>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</si>
  <si>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</si>
  <si>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</si>
  <si>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</si>
  <si>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</si>
  <si>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</si>
  <si>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</si>
  <si>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</si>
  <si>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</si>
  <si>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</si>
  <si>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</si>
  <si>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</si>
  <si>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</si>
  <si>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</si>
  <si>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</si>
  <si>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</si>
  <si>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</si>
  <si>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</si>
  <si>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</si>
  <si>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</si>
  <si>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</si>
  <si>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</si>
  <si>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</si>
  <si>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</si>
  <si>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</si>
  <si>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</si>
  <si>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</si>
  <si>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</si>
  <si>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</si>
  <si>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</si>
  <si>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</si>
  <si>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</si>
  <si>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</si>
  <si>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</si>
  <si>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</si>
  <si>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</si>
  <si>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</si>
  <si>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</si>
  <si>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</si>
  <si>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</si>
  <si>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</si>
  <si>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</si>
  <si>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</si>
  <si>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</si>
  <si>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</si>
  <si>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</si>
  <si>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</si>
  <si>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</si>
  <si>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</si>
  <si>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</si>
  <si>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</si>
  <si>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</si>
  <si>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</si>
  <si>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</si>
  <si>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</si>
  <si>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</si>
  <si>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</si>
  <si>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</si>
  <si>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</si>
  <si>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</si>
  <si>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</si>
  <si>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</si>
  <si>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</si>
  <si>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</si>
  <si>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</si>
  <si>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</si>
  <si>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</si>
  <si>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</si>
  <si>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</si>
  <si>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</si>
  <si>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</si>
  <si>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</si>
  <si>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</si>
  <si>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</si>
  <si>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</si>
  <si>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</si>
  <si>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</si>
  <si>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</si>
  <si>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</si>
  <si>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</si>
  <si>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</si>
  <si>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</si>
  <si>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</si>
  <si>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</si>
  <si>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</si>
  <si>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</si>
  <si>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</si>
  <si>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</si>
  <si>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</si>
  <si>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</si>
  <si>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</si>
  <si>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</si>
  <si>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</si>
  <si>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</si>
  <si>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</si>
  <si>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</si>
  <si>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</si>
  <si>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</si>
  <si>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</si>
  <si>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</si>
  <si>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</si>
  <si>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</si>
  <si>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</si>
  <si>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</si>
  <si>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</si>
  <si>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</si>
  <si>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</si>
  <si>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</si>
  <si>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</si>
  <si>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</si>
  <si>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</si>
  <si>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</si>
  <si>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</si>
  <si>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</si>
  <si>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</si>
  <si>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</si>
  <si>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</si>
  <si>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</si>
  <si>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</si>
  <si>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</si>
  <si>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</si>
  <si>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</si>
  <si>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</si>
  <si>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</si>
  <si>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</si>
  <si>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</si>
  <si>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</si>
  <si>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</si>
  <si>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</si>
  <si>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</si>
  <si>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</si>
  <si>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</si>
  <si>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</si>
  <si>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</si>
  <si>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</si>
  <si>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</si>
  <si>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</si>
  <si>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</si>
  <si>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</si>
  <si>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</si>
  <si>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</si>
  <si>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</si>
  <si>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</si>
  <si>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</si>
  <si>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</si>
  <si>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</si>
  <si>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</si>
  <si>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</si>
  <si>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</si>
  <si>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</si>
  <si>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</si>
  <si>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</si>
  <si>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</si>
  <si>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</si>
  <si>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</si>
  <si>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</si>
  <si>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</si>
  <si>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</si>
  <si>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</si>
  <si>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</si>
  <si>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</si>
  <si>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</si>
  <si>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</si>
  <si>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</si>
  <si>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</si>
  <si>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</si>
  <si>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</si>
  <si>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</si>
  <si>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</si>
  <si>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</si>
  <si>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</si>
  <si>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</si>
  <si>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</si>
  <si>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</si>
  <si>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</si>
  <si>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</si>
  <si>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</si>
  <si>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</si>
  <si>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</si>
  <si>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</si>
  <si>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</si>
  <si>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</si>
  <si>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</si>
  <si>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</si>
  <si>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</si>
  <si>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</si>
  <si>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</si>
  <si>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</si>
  <si>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</si>
  <si>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</si>
  <si>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</si>
  <si>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</si>
  <si>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</si>
  <si>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</si>
  <si>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</si>
  <si>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</si>
  <si>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</si>
  <si>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</si>
  <si>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</si>
  <si>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</si>
  <si>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</si>
  <si>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</si>
  <si>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</si>
  <si>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</si>
  <si>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</si>
  <si>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</si>
  <si>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</si>
  <si>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</si>
  <si>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</si>
  <si>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</si>
  <si>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</si>
  <si>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</si>
  <si>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</si>
  <si>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</si>
  <si>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</si>
  <si>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</si>
  <si>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</si>
  <si>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</si>
  <si>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</si>
  <si>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</si>
  <si>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</si>
  <si>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</si>
  <si>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</si>
  <si>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</si>
  <si>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</si>
  <si>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</si>
  <si>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</si>
  <si>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</si>
  <si>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</si>
  <si>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</si>
  <si>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</si>
  <si>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</si>
  <si>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</si>
  <si>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</si>
  <si>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</si>
  <si>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</si>
  <si>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</si>
  <si>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</si>
  <si>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</si>
  <si>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</si>
  <si>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</si>
  <si>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</si>
  <si>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</si>
  <si>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</si>
  <si>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</si>
  <si>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</si>
  <si>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</si>
  <si>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</si>
  <si>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</si>
  <si>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</si>
  <si>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</si>
  <si>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</si>
  <si>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</si>
  <si>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</si>
  <si>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</si>
  <si>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</si>
  <si>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</si>
  <si>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</si>
  <si>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</si>
  <si>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</si>
  <si>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</si>
  <si>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</si>
  <si>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</si>
  <si>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</si>
  <si>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</si>
  <si>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</si>
  <si>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</si>
  <si>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</si>
  <si>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</si>
  <si>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</si>
  <si>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</si>
  <si>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</si>
  <si>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</si>
  <si>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</si>
  <si>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</si>
  <si>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</si>
  <si>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</si>
  <si>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</si>
  <si>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</si>
  <si>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</si>
  <si>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</si>
  <si>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</si>
  <si>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</si>
  <si>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</si>
  <si>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</si>
  <si>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</si>
  <si>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</si>
  <si>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</si>
  <si>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</si>
  <si>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</si>
  <si>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</si>
  <si>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</si>
  <si>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</si>
  <si>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</si>
  <si>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</si>
  <si>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</si>
  <si>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</si>
  <si>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</si>
  <si>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</si>
  <si>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</si>
  <si>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</si>
  <si>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</si>
  <si>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</si>
  <si>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</si>
  <si>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</si>
  <si>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</si>
  <si>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</si>
  <si>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</si>
  <si>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</si>
  <si>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</si>
  <si>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</si>
  <si>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</si>
  <si>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</si>
  <si>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</si>
  <si>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</si>
  <si>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</si>
  <si>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</si>
  <si>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</si>
  <si>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</si>
  <si>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</si>
  <si>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</si>
  <si>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</si>
  <si>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</si>
  <si>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</si>
  <si>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</si>
  <si>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</si>
  <si>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</si>
  <si>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</si>
  <si>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</si>
  <si>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</si>
  <si>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</si>
  <si>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</si>
  <si>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</si>
  <si>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</si>
  <si>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</si>
  <si>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</si>
  <si>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</si>
  <si>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</si>
  <si>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</si>
  <si>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</si>
  <si>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</si>
  <si>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</si>
  <si>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</si>
  <si>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</si>
  <si>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</si>
  <si>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</si>
  <si>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</si>
  <si>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</si>
  <si>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</si>
  <si>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</si>
  <si>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</si>
  <si>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</si>
  <si>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</si>
  <si>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</si>
  <si>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</si>
  <si>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</si>
  <si>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</si>
  <si>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</si>
  <si>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</si>
  <si>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</si>
  <si>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</si>
  <si>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</si>
  <si>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</si>
  <si>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</si>
  <si>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</si>
  <si>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</si>
  <si>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</si>
  <si>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</si>
  <si>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</si>
  <si>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</si>
  <si>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</si>
  <si>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</si>
  <si>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</si>
  <si>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</si>
  <si>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</si>
  <si>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</si>
  <si>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</si>
  <si>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</si>
  <si>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</si>
  <si>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</si>
  <si>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</si>
  <si>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</si>
  <si>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</si>
  <si>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</si>
  <si>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</si>
  <si>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</si>
  <si>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</si>
  <si>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</si>
  <si>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</si>
  <si>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</si>
  <si>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</si>
  <si>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</si>
  <si>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</si>
  <si>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</si>
  <si>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</si>
  <si>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</si>
  <si>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</si>
  <si>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</si>
  <si>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</si>
  <si>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</si>
  <si>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</si>
  <si>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</si>
  <si>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</si>
  <si>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</si>
  <si>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</si>
  <si>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</si>
  <si>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</si>
  <si>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</si>
  <si>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</si>
  <si>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</si>
  <si>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</si>
  <si>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</si>
  <si>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</si>
  <si>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</si>
  <si>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</si>
  <si>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</si>
  <si>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</si>
  <si>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</si>
  <si>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</si>
  <si>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</si>
  <si>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</si>
  <si>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</si>
  <si>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</si>
  <si>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</si>
  <si>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</si>
  <si>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</si>
  <si>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</si>
  <si>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</si>
  <si>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</si>
  <si>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</si>
  <si>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</si>
  <si>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</si>
  <si>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</si>
  <si>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</si>
  <si>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</si>
  <si>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</si>
  <si>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</si>
  <si>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</si>
  <si>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</si>
  <si>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</si>
  <si>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</si>
  <si>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</si>
  <si>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</si>
  <si>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</si>
  <si>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</si>
  <si>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</si>
  <si>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</si>
  <si>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</si>
  <si>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</si>
  <si>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</si>
  <si>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</si>
  <si>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</si>
  <si>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</si>
  <si>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</si>
  <si>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</si>
  <si>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</si>
  <si>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</si>
  <si>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</si>
  <si>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</si>
  <si>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</si>
  <si>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</si>
  <si>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</si>
  <si>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</si>
  <si>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</si>
  <si>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</si>
  <si>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</si>
  <si>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</si>
  <si>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</si>
  <si>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</si>
  <si>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</si>
  <si>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</si>
  <si>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</si>
  <si>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</si>
  <si>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</si>
  <si>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</si>
  <si>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</si>
  <si>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</si>
  <si>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</si>
  <si>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</si>
  <si>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</si>
  <si>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</si>
  <si>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</si>
  <si>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</si>
  <si>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</si>
  <si>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</si>
  <si>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</si>
  <si>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</si>
  <si>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</si>
  <si>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</si>
  <si>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</si>
  <si>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</si>
  <si>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</si>
  <si>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</si>
  <si>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</si>
  <si>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</si>
  <si>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</si>
  <si>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</si>
  <si>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</si>
  <si>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</si>
  <si>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</si>
  <si>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</si>
  <si>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</si>
  <si>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</si>
  <si>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</si>
  <si>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</si>
  <si>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</si>
  <si>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</si>
  <si>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</si>
  <si>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</si>
  <si>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</si>
  <si>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</si>
  <si>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</si>
  <si>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</si>
  <si>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</si>
  <si>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</si>
  <si>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</si>
  <si>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</si>
  <si>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</si>
  <si>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</si>
  <si>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</si>
  <si>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</si>
  <si>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</si>
  <si>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</si>
  <si>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</si>
  <si>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</si>
  <si>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</si>
  <si>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</si>
  <si>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</si>
  <si>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</si>
  <si>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</si>
  <si>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</si>
  <si>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</si>
  <si>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</si>
  <si>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</si>
  <si>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</si>
  <si>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</si>
  <si>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</si>
  <si>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</si>
  <si>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</si>
  <si>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</si>
  <si>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</si>
  <si>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</si>
  <si>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</si>
  <si>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</si>
  <si>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</si>
  <si>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</si>
  <si>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</si>
  <si>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</si>
  <si>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</si>
  <si>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</si>
  <si>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</si>
  <si>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</si>
  <si>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</si>
  <si>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</si>
  <si>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</si>
  <si>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</si>
  <si>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</si>
  <si>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</si>
  <si>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</si>
  <si>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</si>
  <si>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</si>
  <si>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</si>
  <si>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</si>
  <si>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</si>
  <si>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</si>
  <si>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</si>
  <si>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</si>
  <si>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</si>
  <si>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</si>
  <si>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</si>
  <si>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</si>
  <si>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</si>
  <si>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</si>
  <si>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</si>
  <si>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</si>
  <si>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</si>
  <si>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</si>
  <si>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</si>
  <si>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</si>
  <si>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</si>
  <si>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</si>
  <si>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</si>
  <si>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</si>
  <si>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</si>
  <si>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</si>
  <si>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</si>
  <si>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</si>
  <si>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</si>
  <si>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</si>
  <si>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</si>
  <si>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</si>
  <si>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</si>
  <si>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</si>
  <si>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</si>
  <si>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</si>
  <si>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</si>
  <si>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</si>
  <si>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</si>
  <si>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</si>
  <si>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</si>
  <si>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</si>
  <si>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</si>
  <si>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</si>
  <si>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</si>
  <si>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</si>
  <si>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</si>
  <si>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</si>
  <si>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</si>
  <si>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</si>
  <si>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</si>
  <si>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</si>
  <si>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</si>
  <si>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</si>
  <si>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</si>
  <si>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</si>
  <si>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</si>
  <si>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</si>
  <si>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</si>
  <si>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</si>
  <si>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</si>
  <si>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</si>
  <si>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</si>
  <si>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</si>
  <si>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</si>
  <si>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</si>
  <si>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</si>
  <si>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</si>
  <si>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</si>
  <si>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</si>
  <si>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</si>
  <si>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</si>
  <si>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</si>
  <si>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</si>
  <si>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</si>
  <si>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</si>
  <si>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</si>
  <si>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</si>
  <si>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</si>
  <si>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</si>
  <si>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</si>
  <si>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</si>
  <si>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</si>
  <si>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</si>
  <si>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</si>
  <si>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</si>
  <si>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</si>
  <si>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</si>
  <si>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</si>
  <si>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</si>
  <si>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</si>
  <si>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</si>
  <si>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</si>
  <si>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</si>
  <si>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</si>
  <si>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</si>
  <si>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</si>
  <si>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</si>
  <si>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</si>
  <si>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</si>
  <si>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</si>
  <si>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</si>
  <si>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</si>
  <si>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</si>
  <si>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</si>
  <si>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</si>
  <si>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</si>
  <si>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</si>
  <si>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</si>
  <si>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</si>
  <si>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</si>
  <si>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</si>
  <si>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</si>
  <si>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</si>
  <si>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</si>
  <si>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</si>
  <si>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</si>
  <si>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</si>
  <si>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</si>
  <si>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</si>
  <si>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</si>
  <si>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</si>
  <si>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</si>
  <si>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</si>
  <si>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</si>
  <si>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</si>
  <si>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</si>
  <si>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</si>
  <si>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</si>
  <si>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</si>
  <si>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</si>
  <si>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</si>
  <si>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</si>
  <si>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</si>
  <si>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</si>
  <si>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</si>
  <si>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</si>
  <si>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</si>
  <si>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</si>
  <si>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</si>
  <si>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</si>
  <si>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</si>
  <si>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</si>
  <si>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</si>
  <si>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</si>
  <si>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</si>
  <si>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</si>
  <si>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</si>
  <si>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</si>
  <si>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</si>
  <si>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</si>
  <si>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</si>
  <si>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</si>
  <si>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</si>
  <si>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</si>
  <si>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</si>
  <si>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</si>
  <si>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</si>
  <si>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</si>
  <si>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</si>
  <si>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</si>
  <si>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</si>
  <si>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</si>
  <si>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</si>
  <si>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</si>
  <si>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</si>
  <si>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</si>
  <si>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</si>
  <si>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</si>
  <si>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</si>
  <si>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</si>
  <si>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</si>
  <si>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</si>
  <si>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</si>
  <si>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</si>
  <si>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</si>
  <si>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</si>
  <si>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</si>
  <si>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</si>
  <si>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</si>
  <si>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</si>
  <si>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</si>
  <si>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</si>
  <si>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</si>
  <si>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</si>
  <si>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</si>
  <si>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</si>
  <si>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</si>
  <si>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</si>
  <si>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</si>
  <si>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</si>
  <si>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</si>
  <si>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</si>
  <si>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</si>
  <si>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</si>
  <si>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</si>
  <si>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</si>
  <si>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</si>
  <si>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</si>
  <si>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</si>
  <si>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</si>
  <si>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</si>
  <si>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</si>
  <si>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</si>
  <si>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</si>
  <si>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</si>
  <si>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</si>
  <si>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</si>
  <si>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</si>
  <si>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</si>
  <si>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</si>
  <si>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</si>
  <si>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</si>
  <si>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</si>
  <si>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</si>
  <si>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</si>
  <si>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</si>
  <si>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</si>
  <si>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</si>
  <si>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</si>
  <si>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</si>
  <si>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</si>
  <si>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</si>
  <si>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</si>
  <si>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</si>
  <si>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</si>
  <si>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</si>
  <si>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</si>
  <si>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</si>
  <si>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</si>
  <si>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</si>
  <si>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</si>
  <si>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</si>
  <si>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</si>
  <si>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</si>
  <si>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</si>
  <si>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</si>
  <si>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</si>
  <si>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</si>
  <si>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</si>
  <si>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</si>
  <si>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</si>
  <si>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</si>
  <si>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</si>
  <si>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</si>
  <si>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</si>
  <si>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</si>
  <si>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</si>
  <si>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</si>
  <si>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</si>
  <si>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</si>
  <si>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</si>
  <si>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</si>
  <si>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</si>
  <si>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</si>
  <si>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</si>
  <si>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</si>
  <si>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</si>
  <si>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</si>
  <si>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</si>
  <si>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</si>
  <si>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</si>
  <si>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</si>
  <si>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</si>
  <si>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</si>
  <si>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</si>
  <si>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</si>
  <si>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</si>
  <si>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</si>
  <si>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</si>
  <si>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</si>
  <si>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</si>
  <si>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</si>
  <si>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</si>
  <si>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</si>
  <si>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</si>
  <si>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</si>
  <si>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</si>
  <si>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</si>
  <si>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</si>
  <si>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</si>
  <si>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</si>
  <si>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</si>
  <si>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</si>
  <si>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</si>
  <si>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</si>
  <si>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</si>
  <si>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</si>
  <si>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</si>
  <si>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</si>
  <si>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</si>
  <si>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</si>
  <si>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</si>
  <si>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</si>
  <si>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</si>
  <si>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</si>
  <si>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</si>
  <si>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</si>
  <si>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</si>
  <si>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</si>
  <si>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</si>
  <si>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</si>
  <si>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</si>
  <si>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</si>
  <si>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</si>
  <si>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</si>
  <si>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</si>
  <si>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</si>
  <si>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</si>
  <si>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</si>
  <si>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</si>
  <si>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</si>
  <si>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</si>
  <si>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</si>
  <si>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</si>
  <si>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</si>
  <si>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</si>
  <si>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</si>
  <si>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</si>
  <si>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</si>
  <si>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</si>
  <si>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</si>
  <si>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</si>
  <si>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</si>
  <si>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</si>
  <si>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</si>
  <si>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</si>
  <si>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</si>
  <si>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</si>
  <si>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</si>
  <si>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</si>
  <si>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</si>
  <si>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</si>
  <si>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</si>
  <si>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</si>
  <si>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</si>
  <si>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</si>
  <si>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</si>
  <si>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</si>
  <si>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</si>
  <si>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</si>
  <si>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</si>
  <si>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</si>
  <si>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</si>
  <si>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</si>
  <si>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</si>
  <si>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</si>
  <si>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</si>
  <si>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</si>
  <si>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</si>
  <si>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</si>
  <si>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</si>
  <si>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</si>
  <si>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</si>
  <si>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</si>
  <si>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</si>
  <si>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</si>
  <si>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</si>
  <si>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</si>
  <si>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</si>
  <si>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</si>
  <si>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</si>
  <si>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</si>
  <si>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</si>
  <si>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</si>
  <si>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</si>
  <si>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</si>
  <si>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</si>
  <si>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</si>
  <si>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</si>
  <si>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</si>
  <si>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</si>
  <si>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</si>
  <si>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</si>
  <si>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</si>
  <si>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</si>
  <si>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</si>
  <si>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</si>
  <si>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</si>
  <si>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</si>
  <si>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</si>
  <si>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</si>
  <si>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</si>
  <si>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</si>
  <si>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</si>
  <si>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</si>
  <si>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</si>
  <si>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</si>
  <si>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</si>
  <si>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</si>
  <si>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</si>
  <si>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</si>
  <si>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</si>
  <si>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</si>
  <si>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</si>
  <si>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</si>
  <si>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</si>
  <si>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</si>
  <si>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</si>
  <si>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</si>
  <si>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</si>
  <si>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</si>
  <si>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</si>
  <si>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</si>
  <si>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</si>
  <si>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</si>
  <si>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</si>
  <si>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</si>
  <si>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</si>
  <si>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</si>
  <si>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</si>
  <si>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</si>
  <si>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</si>
  <si>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</si>
  <si>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</si>
  <si>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</si>
  <si>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</si>
  <si>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</si>
  <si>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</si>
  <si>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</si>
  <si>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</si>
  <si>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</si>
  <si>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</si>
  <si>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</si>
  <si>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</si>
  <si>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</si>
  <si>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</si>
  <si>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</si>
  <si>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</si>
  <si>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</si>
  <si>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</si>
  <si>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</si>
  <si>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</si>
  <si>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</si>
  <si>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</si>
  <si>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</si>
  <si>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</si>
  <si>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</si>
  <si>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</si>
  <si>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</si>
  <si>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</si>
  <si>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</si>
  <si>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</si>
  <si>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</si>
  <si>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</si>
  <si>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</si>
  <si>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</si>
  <si>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</si>
  <si>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</si>
  <si>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</si>
  <si>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</si>
  <si>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</si>
  <si>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</si>
  <si>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</si>
  <si>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</si>
  <si>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</si>
  <si>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</si>
  <si>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</si>
  <si>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</si>
  <si>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</si>
  <si>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</si>
  <si>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</si>
  <si>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</si>
  <si>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</si>
  <si>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</si>
  <si>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</si>
  <si>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</si>
  <si>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</si>
  <si>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</si>
  <si>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</si>
  <si>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</si>
  <si>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</si>
  <si>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</si>
  <si>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</si>
  <si>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</si>
  <si>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</si>
  <si>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</si>
  <si>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</si>
  <si>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</si>
  <si>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</si>
  <si>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</si>
  <si>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</si>
  <si>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</si>
  <si>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</si>
  <si>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</si>
  <si>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</si>
  <si>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</si>
  <si>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</si>
  <si>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</si>
  <si>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</si>
  <si>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</si>
  <si>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</si>
  <si>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</si>
  <si>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</si>
  <si>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</si>
  <si>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</si>
  <si>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</si>
  <si>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</si>
  <si>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</si>
  <si>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</si>
  <si>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</si>
  <si>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</si>
  <si>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</si>
  <si>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</si>
  <si>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</si>
  <si>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</si>
  <si>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</si>
  <si>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</si>
  <si>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</si>
  <si>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</si>
  <si>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</si>
  <si>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</si>
  <si>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</si>
  <si>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</si>
  <si>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</si>
  <si>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</si>
  <si>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</si>
  <si>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</si>
  <si>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</si>
  <si>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</si>
  <si>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</si>
  <si>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</si>
  <si>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</si>
  <si>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</si>
  <si>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</si>
  <si>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</si>
  <si>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</si>
  <si>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</si>
  <si>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</si>
  <si>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</si>
  <si>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</si>
  <si>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</si>
  <si>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</si>
  <si>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</si>
  <si>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</si>
  <si>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</si>
  <si>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</si>
  <si>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</si>
  <si>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</si>
  <si>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</si>
  <si>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</si>
  <si>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</si>
  <si>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</si>
  <si>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</si>
  <si>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</si>
  <si>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</si>
  <si>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</si>
  <si>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</si>
  <si>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</si>
  <si>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</si>
  <si>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</si>
  <si>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</si>
  <si>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</si>
  <si>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</si>
  <si>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</si>
  <si>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</si>
  <si>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</si>
  <si>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</si>
  <si>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</si>
  <si>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</si>
  <si>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</si>
  <si>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</si>
  <si>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</si>
  <si>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</si>
  <si>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</si>
  <si>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</si>
  <si>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</si>
  <si>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</si>
  <si>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</si>
  <si>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</si>
  <si>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</si>
  <si>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</si>
  <si>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</si>
  <si>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</si>
  <si>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</si>
  <si>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</si>
  <si>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</si>
  <si>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</si>
  <si>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</si>
  <si>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</si>
  <si>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</si>
  <si>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</si>
  <si>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</si>
  <si>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</si>
  <si>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</si>
  <si>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</si>
  <si>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</si>
  <si>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</si>
  <si>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</si>
  <si>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</si>
  <si>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</si>
  <si>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</si>
  <si>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</si>
  <si>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</si>
  <si>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</si>
  <si>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</si>
  <si>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</si>
  <si>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</si>
  <si>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</si>
  <si>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</si>
  <si>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</si>
  <si>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</si>
  <si>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</si>
  <si>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</si>
  <si>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</si>
  <si>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</si>
  <si>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</si>
  <si>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</si>
  <si>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</si>
  <si>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</si>
  <si>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</si>
  <si>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</si>
  <si>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</si>
  <si>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</si>
  <si>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</si>
  <si>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</si>
  <si>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</si>
  <si>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</si>
  <si>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</si>
  <si>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</si>
  <si>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</si>
  <si>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</si>
  <si>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</si>
  <si>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</si>
  <si>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</si>
  <si>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</si>
  <si>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</si>
  <si>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</si>
  <si>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</si>
  <si>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</si>
  <si>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</si>
  <si>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</si>
  <si>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</si>
  <si>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</si>
  <si>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</si>
  <si>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</si>
  <si>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</si>
  <si>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</si>
  <si>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</si>
  <si>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</si>
  <si>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</si>
  <si>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</si>
  <si>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</si>
  <si>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</si>
  <si>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</si>
  <si>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</si>
  <si>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</si>
  <si>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</si>
  <si>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</si>
  <si>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</si>
  <si>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</si>
  <si>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</si>
  <si>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</si>
  <si>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</si>
  <si>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</si>
  <si>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</si>
  <si>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</si>
  <si>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</si>
  <si>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</si>
  <si>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</si>
  <si>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</si>
  <si>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</si>
  <si>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</si>
  <si>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</si>
  <si>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</si>
  <si>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</si>
  <si>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</si>
  <si>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</si>
  <si>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</si>
  <si>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</si>
  <si>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</si>
  <si>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</si>
  <si>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</si>
  <si>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</si>
  <si>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</si>
  <si>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</si>
  <si>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</si>
  <si>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</si>
  <si>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</si>
  <si>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</si>
  <si>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</si>
  <si>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</si>
  <si>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</si>
  <si>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</si>
  <si>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</si>
  <si>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</si>
  <si>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</si>
  <si>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</si>
  <si>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</si>
  <si>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</si>
  <si>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</si>
  <si>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</si>
  <si>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</si>
  <si>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</si>
  <si>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</si>
  <si>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</si>
  <si>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</si>
  <si>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</si>
  <si>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</si>
  <si>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</si>
  <si>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</si>
  <si>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</si>
  <si>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</si>
  <si>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</si>
  <si>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</si>
  <si>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</si>
  <si>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</si>
  <si>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</si>
  <si>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</si>
  <si>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</si>
  <si>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</si>
  <si>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</si>
  <si>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</si>
  <si>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</si>
  <si>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</si>
  <si>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</si>
  <si>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</si>
  <si>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</si>
  <si>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</si>
  <si>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</si>
  <si>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</si>
  <si>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</si>
  <si>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</si>
  <si>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</si>
  <si>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</si>
  <si>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</si>
  <si>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</si>
  <si>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</si>
  <si>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</si>
  <si>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</si>
  <si>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</si>
  <si>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</si>
  <si>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</si>
  <si>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</si>
  <si>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</si>
  <si>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</si>
  <si>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</si>
  <si>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</si>
  <si>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</si>
  <si>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</si>
  <si>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</si>
  <si>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</si>
  <si>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</si>
  <si>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</si>
  <si>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</si>
  <si>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</si>
  <si>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</si>
  <si>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</si>
  <si>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</si>
  <si>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</si>
  <si>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</si>
  <si>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</si>
  <si>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</si>
  <si>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</si>
  <si>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</si>
  <si>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</si>
  <si>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</si>
  <si>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</si>
  <si>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</si>
  <si>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</si>
  <si>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</si>
  <si>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</si>
  <si>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</si>
  <si>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</si>
  <si>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</si>
  <si>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</si>
  <si>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</si>
  <si>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</si>
  <si>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</si>
  <si>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</si>
  <si>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</si>
  <si>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</si>
  <si>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</si>
  <si>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</si>
  <si>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</si>
  <si>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</si>
  <si>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</si>
  <si>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</si>
  <si>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</si>
  <si>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</si>
  <si>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</si>
  <si>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</si>
  <si>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</si>
  <si>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</si>
  <si>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</si>
  <si>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</si>
  <si>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</si>
  <si>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</si>
  <si>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</si>
  <si>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</si>
  <si>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</si>
  <si>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</si>
  <si>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</si>
  <si>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</si>
  <si>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</si>
  <si>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</si>
  <si>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</si>
  <si>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</si>
  <si>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</si>
  <si>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</si>
  <si>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</si>
  <si>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</si>
  <si>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</si>
  <si>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</si>
  <si>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</si>
  <si>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</si>
  <si>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</si>
  <si>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</si>
  <si>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</si>
  <si>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</si>
  <si>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</si>
  <si>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</si>
  <si>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</si>
  <si>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</si>
  <si>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</si>
  <si>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</si>
  <si>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</si>
  <si>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</si>
  <si>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</si>
  <si>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</si>
  <si>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</si>
  <si>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</si>
  <si>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</si>
  <si>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</si>
  <si>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</si>
  <si>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</si>
  <si>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</si>
  <si>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</si>
  <si>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</si>
  <si>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</si>
  <si>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</si>
  <si>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</si>
  <si>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</si>
  <si>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</si>
  <si>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</si>
  <si>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</si>
  <si>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</si>
  <si>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</si>
  <si>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</si>
  <si>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</si>
  <si>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</si>
  <si>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</si>
  <si>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</si>
  <si>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</si>
  <si>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</si>
  <si>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</si>
  <si>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</si>
  <si>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</si>
  <si>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</si>
  <si>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</si>
  <si>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</si>
  <si>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</si>
  <si>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</si>
  <si>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</si>
  <si>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</si>
  <si>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</si>
  <si>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</si>
  <si>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</si>
  <si>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</si>
  <si>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</si>
  <si>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</si>
  <si>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</si>
  <si>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</si>
  <si>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</si>
  <si>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</si>
  <si>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</si>
  <si>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</si>
  <si>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</si>
  <si>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</si>
  <si>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</si>
  <si>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</si>
  <si>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</si>
  <si>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</si>
  <si>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</si>
  <si>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</si>
  <si>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</si>
  <si>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</si>
  <si>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</si>
  <si>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</si>
  <si>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</si>
  <si>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</si>
  <si>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</si>
  <si>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</si>
  <si>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</si>
  <si>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</si>
  <si>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</si>
  <si>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</si>
  <si>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</si>
  <si>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</si>
  <si>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</si>
  <si>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</si>
  <si>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</si>
  <si>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</si>
  <si>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</si>
  <si>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</si>
  <si>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</si>
  <si>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</si>
  <si>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</si>
  <si>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</si>
  <si>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</si>
  <si>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</si>
  <si>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</si>
  <si>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</si>
  <si>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</si>
  <si>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</si>
  <si>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</si>
  <si>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</si>
  <si>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</si>
  <si>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</si>
  <si>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</si>
  <si>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</si>
  <si>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</si>
  <si>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</si>
  <si>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</si>
  <si>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</si>
  <si>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</si>
  <si>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</si>
  <si>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</si>
  <si>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</si>
  <si>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</si>
  <si>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</si>
  <si>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</si>
  <si>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</si>
  <si>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</si>
  <si>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</si>
  <si>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</si>
  <si>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</si>
  <si>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</si>
  <si>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</si>
  <si>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</si>
  <si>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</si>
  <si>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</si>
  <si>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</si>
  <si>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</si>
  <si>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</si>
  <si>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</si>
  <si>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</si>
  <si>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</si>
  <si>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</si>
  <si>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</si>
  <si>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</si>
  <si>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</si>
  <si>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</si>
  <si>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</si>
  <si>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</si>
  <si>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</si>
  <si>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</si>
  <si>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</si>
  <si>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</si>
  <si>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</si>
  <si>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</si>
  <si>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</si>
  <si>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</si>
  <si>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</si>
  <si>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</si>
  <si>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</si>
  <si>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</si>
  <si>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</si>
  <si>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</si>
  <si>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</si>
  <si>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</si>
  <si>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</si>
  <si>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</si>
  <si>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</si>
  <si>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</si>
  <si>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</si>
  <si>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</si>
  <si>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</si>
  <si>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</si>
  <si>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</si>
  <si>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</si>
  <si>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</si>
  <si>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</si>
  <si>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</si>
  <si>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</si>
  <si>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</si>
  <si>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</si>
  <si>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</si>
  <si>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</si>
  <si>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</si>
  <si>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</si>
  <si>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</si>
  <si>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</si>
  <si>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</si>
  <si>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</si>
  <si>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</si>
  <si>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</si>
  <si>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</si>
  <si>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</si>
  <si>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</si>
  <si>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</si>
  <si>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</si>
  <si>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</si>
  <si>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</si>
  <si>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</si>
  <si>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</si>
  <si>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</si>
  <si>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</si>
  <si>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</si>
  <si>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</si>
  <si>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</si>
  <si>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</si>
  <si>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</si>
  <si>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</si>
  <si>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</si>
  <si>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</si>
  <si>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</si>
  <si>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</si>
  <si>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</si>
  <si>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</si>
  <si>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</si>
  <si>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</si>
  <si>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</si>
  <si>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</si>
  <si>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</si>
  <si>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</si>
  <si>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</si>
  <si>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</si>
  <si>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</si>
  <si>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</si>
  <si>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</si>
  <si>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</si>
  <si>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</si>
  <si>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</si>
  <si>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</si>
  <si>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</si>
  <si>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</si>
  <si>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</si>
  <si>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</si>
  <si>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</si>
  <si>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</si>
  <si>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</si>
  <si>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</si>
  <si>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</si>
  <si>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</si>
  <si>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</si>
  <si>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</si>
  <si>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</si>
  <si>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</si>
  <si>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</si>
  <si>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</si>
  <si>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</si>
  <si>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</si>
  <si>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</si>
  <si>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</si>
  <si>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</si>
  <si>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</si>
  <si>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</si>
  <si>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</si>
  <si>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</si>
  <si>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</si>
  <si>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</si>
  <si>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</si>
  <si>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</si>
  <si>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</si>
  <si>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</si>
  <si>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</si>
  <si>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</si>
  <si>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</si>
  <si>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</si>
  <si>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</si>
  <si>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</si>
  <si>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</si>
  <si>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</si>
  <si>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</si>
  <si>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</si>
  <si>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</si>
  <si>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</si>
  <si>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</si>
  <si>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</si>
  <si>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</si>
  <si>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</si>
  <si>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</si>
  <si>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</si>
  <si>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</si>
  <si>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</si>
  <si>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</si>
  <si>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</si>
  <si>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</si>
  <si>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</si>
  <si>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</si>
  <si>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</si>
  <si>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</si>
  <si>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</si>
  <si>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</si>
  <si>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</si>
  <si>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</si>
  <si>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</si>
  <si>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</si>
  <si>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</si>
  <si>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</si>
  <si>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</si>
  <si>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</si>
  <si>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</si>
  <si>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</si>
  <si>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</si>
  <si>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</si>
  <si>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</si>
  <si>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</si>
  <si>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</si>
  <si>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</si>
  <si>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</si>
  <si>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</si>
  <si>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</si>
  <si>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</si>
  <si>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</si>
  <si>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</si>
  <si>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</si>
  <si>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</si>
  <si>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</si>
  <si>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</si>
  <si>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</si>
  <si>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</si>
  <si>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</si>
  <si>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</si>
  <si>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</si>
  <si>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</si>
  <si>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</si>
  <si>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</si>
  <si>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</si>
  <si>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</si>
  <si>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</si>
  <si>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</si>
  <si>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</si>
  <si>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</si>
  <si>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</si>
  <si>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</si>
  <si>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</si>
  <si>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</si>
  <si>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</si>
  <si>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</si>
  <si>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</si>
  <si>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</si>
  <si>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</si>
  <si>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</si>
  <si>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</si>
  <si>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</si>
  <si>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</si>
  <si>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</si>
  <si>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</si>
  <si>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</si>
  <si>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</si>
  <si>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</si>
  <si>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</si>
  <si>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</si>
  <si>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</si>
  <si>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</si>
  <si>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</si>
  <si>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</si>
  <si>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</si>
  <si>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</si>
  <si>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</si>
  <si>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</si>
  <si>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</si>
  <si>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</si>
  <si>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</si>
  <si>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</si>
  <si>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</si>
  <si>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</si>
  <si>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</si>
  <si>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</si>
  <si>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</si>
  <si>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</si>
  <si>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</si>
  <si>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</si>
  <si>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</si>
  <si>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</si>
  <si>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</si>
  <si>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</si>
  <si>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</si>
  <si>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</si>
  <si>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</si>
  <si>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</si>
  <si>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</si>
  <si>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</si>
  <si>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</si>
  <si>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</si>
  <si>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</si>
  <si>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</si>
  <si>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</si>
  <si>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</si>
  <si>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</si>
  <si>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</si>
  <si>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</si>
  <si>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</si>
  <si>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</si>
  <si>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</si>
  <si>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</si>
  <si>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</si>
  <si>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</si>
  <si>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</si>
  <si>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</si>
  <si>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</si>
  <si>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</si>
  <si>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</si>
  <si>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</si>
  <si>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</si>
  <si>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</si>
  <si>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</si>
  <si>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</si>
  <si>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</si>
  <si>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</si>
  <si>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</si>
  <si>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</si>
  <si>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</si>
  <si>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</si>
  <si>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</si>
  <si>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</si>
  <si>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</si>
  <si>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</si>
  <si>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</si>
  <si>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</si>
  <si>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</si>
  <si>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</si>
  <si>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</si>
  <si>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</si>
  <si>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</si>
  <si>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</si>
  <si>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</si>
  <si>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</si>
  <si>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</si>
  <si>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</si>
  <si>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</si>
  <si>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</si>
  <si>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</si>
  <si>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</si>
  <si>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</si>
  <si>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</si>
  <si>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</si>
  <si>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</si>
  <si>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</si>
  <si>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</si>
  <si>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</si>
  <si>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</si>
  <si>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</si>
  <si>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</si>
  <si>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</si>
  <si>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</si>
  <si>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</si>
  <si>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</si>
  <si>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</si>
  <si>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</si>
  <si>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</si>
  <si>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</si>
  <si>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</si>
  <si>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</si>
  <si>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</si>
  <si>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</si>
  <si>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</si>
  <si>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</si>
  <si>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</si>
  <si>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</si>
  <si>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</si>
  <si>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</si>
  <si>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</si>
  <si>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</si>
  <si>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</si>
  <si>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</si>
  <si>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</si>
  <si>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</si>
  <si>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</si>
  <si>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</si>
  <si>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</si>
  <si>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</si>
  <si>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</si>
  <si>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</si>
  <si>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</si>
  <si>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</si>
  <si>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</si>
  <si>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</si>
  <si>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</si>
  <si>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</si>
  <si>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</si>
  <si>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</si>
  <si>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</si>
  <si>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</si>
  <si>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</si>
  <si>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</si>
  <si>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</si>
  <si>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</si>
  <si>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</si>
  <si>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</si>
  <si>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</si>
  <si>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</si>
  <si>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</si>
  <si>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</si>
  <si>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</si>
  <si>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</si>
  <si>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</si>
  <si>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</si>
  <si>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</si>
  <si>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</si>
  <si>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</si>
  <si>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</si>
  <si>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</si>
  <si>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</si>
  <si>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</si>
  <si>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</si>
  <si>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</si>
  <si>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</si>
  <si>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</si>
  <si>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</si>
  <si>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</si>
  <si>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</si>
  <si>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</si>
  <si>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</si>
  <si>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</si>
  <si>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</si>
  <si>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</si>
  <si>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</si>
  <si>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</si>
  <si>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</si>
  <si>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</si>
  <si>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</si>
  <si>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</si>
  <si>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</si>
  <si>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</si>
  <si>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</si>
  <si>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</si>
  <si>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</si>
  <si>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</si>
  <si>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</si>
  <si>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</si>
  <si>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</si>
  <si>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</si>
  <si>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</si>
  <si>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</si>
  <si>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</si>
  <si>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</si>
  <si>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</si>
  <si>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</si>
  <si>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</si>
  <si>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</si>
  <si>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</si>
  <si>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</si>
  <si>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</si>
  <si>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</si>
  <si>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</si>
  <si>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</si>
  <si>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</si>
  <si>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</si>
  <si>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</si>
  <si>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</si>
  <si>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</si>
  <si>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</si>
  <si>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</si>
  <si>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</si>
  <si>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</si>
  <si>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</si>
  <si>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</si>
  <si>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</si>
  <si>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</si>
  <si>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</si>
  <si>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</si>
  <si>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</si>
  <si>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</si>
  <si>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</si>
  <si>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</si>
  <si>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</si>
  <si>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</si>
  <si>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</si>
  <si>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</si>
  <si>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</si>
  <si>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</si>
  <si>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</si>
  <si>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</si>
  <si>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</si>
  <si>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</si>
  <si>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</si>
  <si>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</si>
  <si>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</si>
  <si>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</si>
  <si>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</si>
  <si>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</si>
  <si>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</si>
  <si>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</si>
  <si>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</si>
  <si>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</si>
  <si>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</si>
  <si>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</si>
  <si>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</si>
  <si>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</si>
  <si>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</si>
  <si>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</si>
  <si>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</si>
  <si>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</si>
  <si>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</si>
  <si>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</si>
  <si>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</si>
  <si>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</si>
  <si>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</si>
  <si>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</si>
  <si>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</si>
  <si>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</si>
  <si>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</si>
  <si>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</si>
  <si>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</si>
  <si>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</si>
  <si>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</si>
  <si>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</si>
  <si>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</si>
  <si>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</si>
  <si>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</si>
  <si>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</si>
  <si>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</si>
  <si>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</si>
  <si>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</si>
  <si>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</si>
  <si>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</si>
  <si>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</si>
  <si>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</si>
  <si>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</si>
  <si>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</si>
  <si>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</si>
  <si>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</si>
  <si>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</si>
  <si>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</si>
  <si>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</si>
  <si>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</si>
  <si>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</si>
  <si>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</si>
  <si>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</si>
  <si>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</si>
  <si>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</si>
  <si>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</si>
  <si>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</si>
  <si>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</si>
  <si>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</si>
  <si>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</si>
  <si>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</si>
  <si>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</si>
  <si>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</si>
  <si>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</si>
  <si>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</si>
  <si>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</si>
  <si>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</si>
  <si>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</si>
  <si>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</si>
  <si>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</si>
  <si>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</si>
  <si>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</si>
  <si>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</si>
  <si>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</si>
  <si>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</si>
  <si>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</si>
  <si>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</si>
  <si>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</si>
  <si>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</si>
  <si>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</si>
  <si>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</si>
  <si>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</si>
  <si>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</si>
  <si>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</si>
  <si>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</si>
  <si>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</si>
  <si>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</si>
  <si>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</si>
  <si>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</si>
  <si>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</si>
  <si>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</si>
  <si>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</si>
  <si>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</si>
  <si>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</si>
  <si>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</si>
  <si>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</si>
  <si>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</si>
  <si>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</si>
  <si>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</si>
  <si>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</si>
  <si>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</si>
  <si>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</si>
  <si>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</si>
  <si>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</si>
  <si>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</si>
  <si>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</si>
  <si>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</si>
  <si>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</si>
  <si>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</si>
  <si>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</si>
  <si>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</si>
  <si>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</si>
  <si>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</si>
  <si>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</si>
  <si>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</si>
  <si>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</si>
  <si>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</si>
  <si>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</si>
  <si>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</si>
  <si>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</si>
  <si>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</si>
  <si>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</si>
  <si>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</si>
  <si>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</si>
  <si>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</si>
  <si>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</si>
  <si>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</si>
  <si>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</si>
  <si>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</si>
  <si>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</si>
  <si>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</si>
  <si>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</si>
  <si>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</si>
  <si>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</si>
  <si>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</si>
  <si>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</si>
  <si>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</si>
  <si>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</si>
  <si>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</si>
  <si>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</si>
  <si>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</si>
  <si>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</si>
  <si>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</si>
  <si>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</si>
  <si>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</si>
  <si>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</si>
  <si>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</si>
  <si>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</si>
  <si>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</si>
  <si>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</si>
  <si>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</si>
  <si>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</si>
  <si>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</si>
  <si>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</si>
  <si>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</si>
  <si>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</si>
  <si>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</si>
  <si>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</si>
  <si>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</si>
  <si>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</si>
  <si>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</si>
  <si>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</si>
  <si>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</si>
  <si>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</si>
  <si>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</si>
  <si>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</si>
  <si>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</si>
  <si>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</si>
  <si>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</si>
  <si>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</si>
  <si>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</si>
  <si>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</si>
  <si>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</si>
  <si>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</si>
  <si>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</si>
  <si>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</si>
  <si>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</si>
  <si>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</si>
  <si>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</si>
  <si>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</si>
  <si>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</si>
  <si>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</si>
  <si>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</si>
  <si>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</si>
  <si>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</si>
  <si>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</si>
  <si>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</si>
  <si>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</si>
  <si>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</si>
  <si>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</si>
  <si>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</si>
  <si>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</si>
  <si>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</si>
  <si>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</si>
  <si>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</si>
  <si>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</si>
  <si>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</si>
  <si>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</si>
  <si>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</si>
  <si>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</si>
  <si>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</si>
  <si>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</si>
  <si>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</si>
  <si>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</si>
  <si>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</si>
  <si>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</si>
  <si>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</si>
  <si>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</si>
  <si>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</si>
  <si>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</si>
  <si>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</si>
  <si>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</si>
  <si>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</si>
  <si>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</si>
  <si>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</si>
  <si>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</si>
  <si>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</si>
  <si>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</si>
  <si>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</si>
  <si>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</si>
  <si>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</si>
  <si>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</si>
  <si>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</si>
  <si>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</si>
  <si>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</si>
  <si>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</si>
  <si>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</si>
  <si>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</si>
  <si>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</si>
  <si>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</si>
  <si>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</si>
  <si>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</si>
  <si>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</si>
  <si>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</si>
  <si>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</si>
  <si>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</si>
  <si>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</si>
  <si>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</si>
  <si>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</si>
  <si>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</si>
  <si>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</si>
  <si>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</si>
  <si>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</si>
  <si>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</si>
  <si>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</si>
  <si>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</si>
  <si>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</si>
  <si>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</si>
  <si>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</si>
  <si>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</si>
  <si>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</si>
  <si>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</si>
  <si>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</si>
  <si>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</si>
  <si>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</si>
  <si>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</si>
  <si>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</si>
  <si>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</si>
  <si>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</si>
  <si>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</si>
  <si>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</si>
  <si>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</si>
  <si>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</si>
  <si>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</si>
  <si>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</si>
  <si>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</si>
  <si>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</si>
  <si>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</si>
  <si>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</si>
  <si>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</si>
  <si>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</si>
  <si>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</si>
  <si>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</si>
  <si>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</si>
  <si>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</si>
  <si>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</si>
  <si>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</si>
  <si>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</si>
  <si>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</si>
  <si>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</si>
  <si>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</si>
  <si>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</si>
  <si>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</si>
  <si>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</si>
  <si>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</si>
  <si>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</si>
  <si>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</si>
  <si>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</si>
  <si>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</si>
  <si>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</si>
  <si>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</si>
  <si>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</si>
  <si>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</si>
  <si>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</si>
  <si>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</si>
  <si>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</si>
  <si>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</si>
  <si>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</si>
  <si>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</si>
  <si>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</si>
  <si>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</si>
  <si>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</si>
  <si>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</si>
  <si>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</si>
  <si>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</si>
  <si>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</si>
  <si>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</si>
  <si>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</si>
  <si>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</si>
  <si>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</si>
  <si>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</si>
  <si>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</si>
  <si>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</si>
  <si>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</si>
  <si>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</si>
  <si>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</si>
  <si>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</si>
  <si>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</si>
  <si>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</si>
  <si>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</si>
  <si>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</si>
  <si>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</si>
  <si>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</si>
  <si>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</si>
  <si>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</si>
  <si>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</si>
  <si>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</si>
  <si>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</si>
  <si>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</si>
  <si>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</si>
  <si>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</si>
  <si>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</si>
  <si>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</si>
  <si>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</si>
  <si>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</si>
  <si>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</si>
  <si>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</si>
  <si>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</si>
  <si>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</si>
  <si>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</si>
  <si>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</si>
  <si>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</si>
  <si>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</si>
  <si>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</si>
  <si>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</si>
  <si>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</si>
  <si>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</si>
  <si>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</si>
  <si>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</si>
  <si>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</si>
  <si>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</si>
  <si>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</si>
  <si>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</si>
  <si>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</si>
  <si>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</si>
  <si>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</si>
  <si>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</si>
  <si>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</si>
  <si>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</si>
  <si>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</si>
  <si>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</si>
  <si>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</si>
  <si>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</si>
  <si>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</si>
  <si>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</si>
  <si>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</si>
  <si>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</si>
  <si>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</si>
  <si>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</si>
  <si>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</si>
  <si>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</si>
  <si>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</si>
  <si>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</si>
  <si>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</si>
  <si>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</si>
  <si>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</si>
  <si>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</si>
  <si>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</si>
  <si>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</si>
  <si>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</si>
  <si>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</si>
  <si>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</si>
  <si>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</si>
  <si>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</si>
  <si>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</si>
  <si>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</si>
  <si>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</si>
  <si>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</si>
  <si>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</si>
  <si>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</si>
  <si>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</si>
  <si>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</si>
  <si>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</si>
  <si>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</si>
  <si>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</si>
  <si>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</si>
  <si>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</si>
  <si>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</si>
  <si>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</si>
  <si>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</si>
  <si>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</si>
  <si>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</si>
  <si>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</si>
  <si>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</si>
  <si>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</si>
  <si>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</si>
  <si>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</si>
  <si>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</si>
  <si>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</si>
  <si>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</si>
  <si>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</si>
  <si>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</si>
  <si>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</si>
  <si>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</si>
  <si>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</si>
  <si>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</si>
  <si>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</si>
  <si>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</si>
  <si>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</si>
  <si>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</si>
  <si>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</si>
  <si>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</si>
  <si>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</si>
  <si>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</si>
  <si>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</si>
  <si>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</si>
  <si>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</si>
  <si>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</si>
  <si>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</si>
  <si>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</si>
  <si>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</si>
  <si>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</si>
  <si>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</si>
  <si>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</si>
  <si>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</si>
  <si>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</si>
  <si>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</si>
  <si>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</si>
  <si>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</si>
  <si>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</si>
  <si>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</si>
  <si>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</si>
  <si>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</si>
  <si>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</si>
  <si>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</si>
  <si>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</si>
  <si>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</si>
  <si>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</si>
  <si>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</si>
  <si>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</si>
  <si>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</si>
  <si>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</si>
  <si>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</si>
  <si>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</si>
  <si>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</si>
  <si>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</si>
  <si>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</si>
  <si>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</si>
  <si>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</si>
  <si>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</si>
  <si>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</si>
  <si>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</si>
  <si>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</si>
  <si>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</si>
  <si>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</si>
  <si>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</si>
  <si>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</si>
  <si>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</si>
  <si>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</si>
  <si>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</si>
  <si>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</si>
  <si>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</si>
  <si>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</si>
  <si>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</si>
  <si>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</si>
  <si>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</si>
  <si>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</si>
  <si>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</si>
  <si>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</si>
  <si>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</si>
  <si>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</si>
  <si>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</si>
  <si>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</si>
  <si>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</si>
  <si>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</si>
  <si>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</si>
  <si>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</si>
  <si>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</si>
  <si>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</si>
  <si>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</si>
  <si>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</si>
  <si>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</si>
  <si>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</si>
  <si>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</si>
  <si>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</si>
  <si>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</si>
  <si>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</si>
  <si>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</si>
  <si>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</si>
  <si>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</si>
  <si>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</si>
  <si>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</si>
  <si>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</si>
  <si>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</si>
  <si>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</si>
  <si>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</si>
  <si>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</si>
  <si>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</si>
  <si>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</si>
  <si>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</si>
  <si>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</si>
  <si>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</si>
  <si>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</si>
  <si>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</si>
  <si>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</si>
  <si>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</si>
  <si>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</si>
  <si>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</si>
  <si>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</si>
  <si>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</si>
  <si>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</si>
  <si>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</si>
  <si>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</si>
  <si>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</si>
  <si>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</si>
  <si>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</si>
  <si>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</si>
  <si>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</si>
  <si>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</si>
  <si>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</si>
  <si>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</si>
  <si>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</si>
  <si>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</si>
  <si>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</si>
  <si>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</si>
  <si>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</si>
  <si>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</si>
  <si>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</si>
  <si>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</si>
  <si>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</si>
  <si>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</si>
  <si>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</si>
  <si>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</si>
  <si>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</si>
  <si>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</si>
  <si>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</si>
  <si>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</si>
  <si>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</si>
  <si>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</si>
  <si>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</si>
  <si>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</si>
  <si>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</si>
  <si>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</si>
  <si>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</si>
  <si>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</si>
  <si>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</si>
  <si>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</si>
  <si>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</si>
  <si>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</si>
  <si>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</si>
  <si>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</si>
  <si>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</si>
  <si>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</si>
  <si>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</si>
  <si>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</si>
  <si>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</si>
  <si>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</si>
  <si>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</si>
  <si>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</si>
  <si>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</si>
  <si>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</si>
  <si>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</si>
  <si>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</si>
  <si>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</si>
  <si>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</si>
  <si>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</si>
  <si>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</si>
  <si>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</si>
  <si>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</si>
  <si>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</si>
  <si>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</si>
  <si>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</si>
  <si>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</si>
  <si>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</si>
  <si>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</si>
  <si>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</si>
  <si>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</si>
  <si>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</si>
  <si>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</si>
  <si>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</si>
  <si>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</si>
  <si>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</si>
  <si>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</si>
  <si>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</si>
  <si>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</si>
  <si>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</si>
  <si>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</si>
  <si>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</si>
  <si>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</si>
  <si>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</si>
  <si>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</si>
  <si>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</si>
  <si>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</si>
  <si>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</si>
  <si>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</si>
  <si>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</si>
  <si>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</si>
  <si>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</si>
  <si>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</si>
  <si>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</si>
  <si>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</si>
  <si>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</si>
  <si>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</si>
  <si>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</si>
  <si>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</si>
  <si>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</si>
  <si>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</si>
  <si>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</si>
  <si>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</si>
  <si>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</si>
  <si>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</si>
  <si>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</si>
  <si>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</si>
  <si>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</si>
  <si>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</si>
  <si>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</si>
  <si>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</si>
  <si>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</si>
  <si>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</si>
  <si>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</si>
  <si>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</si>
  <si>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</si>
  <si>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</si>
  <si>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</si>
  <si>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</si>
  <si>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</si>
  <si>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</si>
  <si>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</si>
  <si>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</si>
  <si>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</si>
  <si>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</si>
  <si>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</si>
  <si>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</si>
  <si>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</si>
  <si>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</si>
  <si>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</si>
  <si>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</si>
  <si>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</si>
  <si>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</si>
  <si>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</si>
  <si>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</si>
  <si>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</si>
  <si>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</si>
  <si>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</si>
  <si>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</si>
  <si>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</si>
  <si>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</si>
  <si>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</si>
  <si>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</si>
  <si>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</si>
  <si>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</si>
  <si>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</si>
  <si>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</si>
  <si>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</si>
  <si>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</si>
  <si>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</si>
  <si>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</si>
  <si>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</si>
  <si>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</si>
  <si>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</si>
  <si>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</si>
  <si>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</si>
  <si>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</si>
  <si>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</si>
  <si>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</si>
  <si>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</si>
  <si>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</si>
  <si>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</si>
  <si>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</si>
  <si>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</si>
  <si>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</si>
  <si>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</si>
  <si>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</si>
  <si>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</si>
  <si>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</si>
  <si>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</si>
  <si>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</si>
  <si>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</si>
  <si>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</si>
  <si>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</si>
  <si>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</si>
  <si>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</si>
  <si>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</si>
  <si>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</si>
  <si>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</si>
  <si>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</si>
  <si>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</si>
  <si>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</si>
  <si>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</si>
  <si>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</si>
  <si>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</si>
  <si>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</si>
  <si>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</si>
  <si>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</si>
  <si>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</si>
  <si>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</si>
  <si>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</si>
  <si>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</si>
  <si>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</si>
  <si>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</si>
  <si>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</si>
  <si>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</si>
  <si>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</si>
  <si>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</si>
  <si>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</si>
  <si>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</si>
  <si>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</si>
  <si>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</si>
  <si>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</si>
  <si>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</si>
  <si>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</si>
  <si>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</si>
  <si>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</si>
  <si>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</si>
  <si>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</si>
  <si>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</si>
  <si>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</si>
  <si>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</si>
  <si>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at site </t>
  </si>
  <si>
    <t>PCM-20251125-00001548</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</si>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</sst>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323.76516782407271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8.7384258949896321E-4</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45986.713593749999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45986.713593749999</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45986.713593749999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45986.713593749999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45986.713593749999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45986.713593749999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45986.713593749999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45986.713593749999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45986.713593749999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45986.713593749999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45986.713593749999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45986.713593749999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45986.713593749999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45986.713593749999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45986.713593749999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45986.713593749999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45986.713593749999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45986.713593749999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45986.713593749999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45986.713593749999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45986.713593749999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45986.713593749999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45986.713593749999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45986.713593749999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45986.713593749999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45986.713593749999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45986.713593749999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45986.713593749999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45986.713593749999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45986.713593749999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45986.713593749999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45986.713593749999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45986.713593749999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45986.713593749999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45986.713593749999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45986.713593749999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45986.713593749999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45986.713593749999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45986.713593749999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45986.713593749999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45986.713593749999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45986.713593749999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45986.713593749999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45986.713593749999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45986.713593749999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45986.713593749999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45986.713593749999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45986.713593749999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45986.713593749999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45986.713593749999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45986.713593749999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45986.713593749999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45986.713593749999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45986.713593749999</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45986.713593749999</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3556E46F-5AA5-4335-8CCD-048282DBE789}"/>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161.71375578703737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2.3261747685173759</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45986.713593749999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45986.713593749999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45986.713593749999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45986.713593749999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45986.713593749999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45986.713593749999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45986.713593749999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45986.713593749999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45986.713593749999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45986.713593749999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45986.713593749999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45986.713593749999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45986.713593749999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45986.713593749999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45986.713593749999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45986.713593749999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45986.713593749999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45986.713593749999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45986.713593749999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45986.713593749999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45986.713593749999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45986.713593749999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45986.713593749999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45986.713593749999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45986.713593749999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45986.713593749999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45986.713593749999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45986.713593749999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45986.713593749999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45986.713593749999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45986.713593749999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45986.713593749999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45986.713593749999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45986.713593749999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45986.713593749999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45986.713593749999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45986.713593749999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45986.713593749999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45986.713593749999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45986.713593749999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45986.713593749999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45986.713593749999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45986.713593749999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45986.713593749999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45986.713593749999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45986.713593749999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45986.713593749999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45986.713593749999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45986.713593749999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45986.713593749999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45986.713593749999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45986.713593749999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45986.713593749999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45986.713593749999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45986.713593749999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45986.713593749999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45986.713593749999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45986.713593749999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45986.713593749999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45986.713593749999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45986.713593749999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45986.713593749999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45986.713593749999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45986.713593749999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45986.713593749999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45986.713593749999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45986.713593749999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45986.713593749999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45986.713593749999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45986.713593749999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45986.713593749999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45986.713593749999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45986.713593749999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45986.713593749999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45986.713593749999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45986.713593749999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45986.713593749999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45986.713593749999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45986.713593749999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45986.713593749999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45986.713593749999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45986.713593749999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45986.713593749999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45986.713593749999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45986.713593749999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45986.713593749999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45986.713593749999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45986.713593749999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45986.713593749999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45986.713593749999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45986.713593749999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45986.713593749999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45986.713593749999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45986.713593749999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45986.713593749999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45986.713593749999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45986.713593749999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45986.713593749999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45986.713593749999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45986.713593749999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45986.713593749999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45986.713593749999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45986.713593749999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45986.713593749999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45986.713593749999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45986.713593749999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45986.713593749999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45986.713593749999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45986.713593749999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45986.713593749999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45986.713593749999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45986.713593749999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45986.713593749999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45986.713593749999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45986.713593749999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45986.713593749999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45986.713593749999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45986.713593749999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45986.713593749999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45986.713593749999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45986.713593749999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45986.713593749999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45986.713593749999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45986.713593749999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45986.713593749999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45986.713593749999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45986.713593749999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45986.713593749999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45986.713593749999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45986.713593749999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45986.713593749999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45986.713593749999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45986.713593749999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45986.713593749999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45986.713593749999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45986.713593749999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45986.713593749999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45986.713593749999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45986.713593749999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45986.713593749999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45986.713593749999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45986.713593749999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45986.713593749999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45986.713593749999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45986.713593749999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45986.713593749999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45986.713593749999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45986.713593749999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45986.713593749999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45986.713593749999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45986.713593749999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45986.713593749999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45986.713593749999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45986.713593749999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45986.713593749999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45986.713593749999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45986.713593749999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45986.713593749999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45986.713593749999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45986.713593749999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45986.713593749999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45986.713593749999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45986.713593749999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45986.713593749999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45986.713593749999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45986.713593749999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45986.713593749999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45986.713593749999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45986.713593749999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45986.713593749999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45986.713593749999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45986.713593749999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45986.713593749999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45986.713593749999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45986.713593749999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45986.713593749999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45986.713593749999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45986.713593749999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45986.713593749999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45986.713593749999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45986.713593749999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45986.713593749999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45986.713593749999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45986.713593749999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45986.713593749999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45986.713593749999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45986.713593749999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45986.713593749999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45986.713593749999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45986.713593749999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45986.713593749999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45986.713593749999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45986.713593749999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45986.713593749999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45986.713593749999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45986.713593749999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45986.713593749999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45986.713593749999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45986.713593749999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45986.713593749999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45986.713593749999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45986.713593749999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45986.713593749999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45986.713593749999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45986.713593749999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45986.713593749999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45986.713593749999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45986.713593749999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45986.713593749999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45986.713593749999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45986.713593749999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45986.713593749999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45986.713593749999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45986.713593749999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45986.713593749999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45986.713593749999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45986.713593749999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45986.713593749999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45986.713593749999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45986.713593749999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45986.713593749999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45986.713593749999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45986.713593749999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45986.713593749999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45986.713593749999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45986.713593749999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45986.713593749999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45986.713593749999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45986.713593749999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45986.713593749999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45986.713593749999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45986.713593749999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45986.713593749999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45986.713593749999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45986.713593749999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45986.713593749999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45986.713593749999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45986.713593749999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45986.713593749999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45986.713593749999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45986.713593749999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45986.713593749999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45986.713593749999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45986.713593749999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45986.713593749999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45986.713593749999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45986.713593749999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45986.713593749999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45986.713593749999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45986.713593749999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45986.713593749999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45986.713593749999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45986.713593749999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45986.713593749999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45986.713593749999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45986.713593749999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45986.713593749999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45986.713593749999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45986.713593749999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45986.713593749999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45986.713593749999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45986.713593749999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45986.713593749999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45986.713593749999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45986.713593749999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45986.713593749999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45986.713593749999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45986.713593749999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45986.713593749999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45986.713593749999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45986.713593749999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45986.713593749999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45986.713593749999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45986.713593749999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45986.713593749999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45986.713593749999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45986.713593749999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45986.713593749999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45986.713593749999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45986.713593749999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45986.713593749999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45986.713593749999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45986.713593749999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45986.713593749999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45986.713593749999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45986.713593749999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45986.713593749999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45986.713593749999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45986.713593749999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45986.713593749999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45986.713593749999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45986.713593749999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45986.713593749999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45986.713593749999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45986.713593749999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45986.713593749999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45986.713593749999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45986.713593749999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45986.713593749999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45986.713593749999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45986.713593749999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45986.713593749999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45986.713593749999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45986.713593749999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45986.713593749999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45986.713593749999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45986.713593749999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45986.713593749999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45986.713593749999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45986.713593749999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45986.713593749999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45986.713593749999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45986.713593749999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45986.713593749999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45986.713593749999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45986.713593749999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45986.713593749999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45986.713593749999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45986.713593749999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45986.713593749999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45986.713593749999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45986.713593749999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45986.713593749999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45986.713593749999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45986.713593749999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45986.713593749999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45986.713593749999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45986.713593749999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45986.713593749999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45986.713593749999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45986.713593749999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45986.713593749999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45986.713593749999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45986.713593749999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45986.713593749999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45986.713593749999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45986.713593749999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45986.713593749999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45986.713593749999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45986.713593749999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45986.713593749999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45986.713593749999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45986.713593749999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45986.713593749999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45986.713593749999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45986.713593749999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45986.713593749999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45986.713593749999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45986.713593749999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45986.713593749999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45986.713593749999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45986.713593749999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45986.713593749999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45986.713593749999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45986.713593749999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45986.713593749999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45986.713593749999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45986.713593749999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45986.713593749999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45986.713593749999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45986.713593749999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45986.713593749999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45986.713593749999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45986.713593749999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45986.713593749999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45986.713593749999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45986.713593749999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45986.713593749999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45986.713593749999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45986.713593749999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45986.713593749999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45986.713593749999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45986.713593749999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45986.713593749999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45986.713593749999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45986.713593749999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45986.713593749999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45986.713593749999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45986.713593749999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45986.713593749999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45986.713593749999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45986.713593749999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45986.713593749999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45986.713593749999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45986.713593749999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45986.713593749999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45986.713593749999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45986.713593749999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45986.713593749999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45986.713593749999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45986.713593749999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45986.713593749999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45986.713593749999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45986.713593749999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45986.713593749999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45986.713593749999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45986.713593749999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45986.713593749999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45986.713593749999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45986.713593749999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45986.713593749999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45986.713593749999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45986.713593749999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45986.713593749999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45986.713593749999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45986.713593749999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45986.713593749999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45986.713593749999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45986.713593749999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45986.713593749999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45986.713593749999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45986.713593749999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45986.713593749999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45986.713593749999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45986.713593749999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45986.713593749999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45986.713593749999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45986.713593749999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45986.713593749999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45986.713593749999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45986.713593749999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45986.713593749999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45986.713593749999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45986.713593749999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45986.713593749999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45986.713593749999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45986.713593749999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45986.713593749999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45986.713593749999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45986.713593749999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45986.713593749999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45986.713593749999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45986.713593749999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45986.713593749999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45986.713593749999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45986.713593749999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45986.713593749999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45986.713593749999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45986.713593749999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45986.713593749999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45986.713593749999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45986.713593749999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45986.713593749999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45986.713593749999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45986.713593749999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45986.713593749999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45986.713593749999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45986.713593749999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45986.713593749999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45986.713593749999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45986.713593749999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45986.713593749999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45986.713593749999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45986.713593749999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45986.713593749999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45986.713593749999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45986.713593749999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45986.713593749999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45986.713593749999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45986.713593749999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45986.713593749999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45986.713593749999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45986.713593749999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45986.713593749999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45986.713593749999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45986.713593749999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45986.713593749999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45986.713593749999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45986.713593749999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45986.713593749999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45986.713593749999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45986.713593749999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45986.713593749999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45986.713593749999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45986.713593749999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45986.713593749999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45986.713593749999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45986.713593749999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45986.713593749999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45986.713593749999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45986.713593749999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45986.713593749999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45986.713593749999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45986.713593749999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45986.713593749999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45986.713593749999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45986.713593749999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45986.713593749999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45986.713593749999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45986.713593749999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45986.713593749999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45986.713593749999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45986.713593749999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45986.713593749999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45986.713593749999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45986.713593749999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45986.713593749999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45986.713593749999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45986.713593749999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45986.713593749999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45986.713593749999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45986.713593749999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45986.713593749999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45986.713593749999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45986.713593749999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45986.713593749999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45986.713593749999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45986.713593749999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45986.713593749999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45986.713593749999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45986.713593749999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45986.713593749999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45986.713593749999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45986.713593749999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45986.713593749999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45986.713593749999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45986.713593749999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45986.713593749999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45986.713593749999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45986.713593749999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45986.713593749999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45986.713593749999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45986.713593749999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45986.713593749999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45986.713593749999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45986.713593749999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45986.713593749999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45986.713593749999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45986.713593749999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45986.713593749999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45986.713593749999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45986.713593749999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45986.713593749999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45986.713593749999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45986.713593749999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45986.713593749999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45986.713593749999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45986.713593749999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45986.713593749999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45986.713593749999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45986.713593749999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45986.713593749999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45986.713593749999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45986.713593749999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45986.713593749999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45986.713593749999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45986.713593749999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45986.713593749999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45986.713593749999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45986.713593749999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45986.713593749999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45986.713593749999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45986.713593749999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45986.713593749999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45986.713593749999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45986.713593749999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45986.713593749999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45986.713593749999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45986.713593749999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45986.713593749999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45986.713593749999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45986.713593749999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45986.713593749999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45986.713593749999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45986.713593749999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45986.713593749999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45986.713593749999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45986.713593749999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45986.713593749999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45986.713593749999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45986.713593749999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45986.713593749999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45986.713593749999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45986.713593749999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45986.713593749999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45986.713593749999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45986.713593749999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45986.713593749999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45986.713593749999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45986.713593749999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45986.713593749999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45986.713593749999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45986.713593749999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45986.713593749999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45986.713593749999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45986.713593749999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45986.713593749999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45986.713593749999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45986.713593749999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45986.713593749999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45986.713593749999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45986.713593749999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45986.713593749999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45986.713593749999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45986.713593749999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45986.713593749999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45986.713593749999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45986.713593749999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45986.713593749999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45986.713593749999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45986.713593749999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45986.713593749999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45986.713593749999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45986.713593749999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45986.713593749999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45986.713593749999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45986.713593749999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45986.713593749999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45986.713593749999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45986.713593749999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45986.713593749999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45986.713593749999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45986.713593749999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45986.713593749999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45986.713593749999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45986.713593749999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45986.713593749999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45986.713593749999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45986.713593749999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45986.713593749999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45986.713593749999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45986.713593749999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45986.713593749999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45986.713593749999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45986.713593749999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45986.713593749999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45986.713593749999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45986.713593749999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45986.713593749999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45986.713593749999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45986.713593749999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45986.713593749999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45986.713593749999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45986.713593749999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45986.713593749999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45986.713593749999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45986.713593749999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45986.713593749999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45986.713593749999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45986.713593749999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45986.713593749999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45986.713593749999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45986.713593749999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45986.713593749999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45986.713593749999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45986.713593749999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45986.713593749999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45986.713593749999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45986.713593749999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45986.713593749999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45986.713593749999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45986.713593749999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45986.713593749999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45986.713593749999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45986.713593749999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45986.713593749999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45986.713593749999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45986.713593749999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45986.713593749999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45986.713593749999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45986.713593749999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45986.713593749999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45986.713593749999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45986.713593749999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45986.713593749999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45986.713593749999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45986.713593749999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45986.713593749999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45986.713593749999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45986.713593749999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45986.713593749999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45986.713593749999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45986.713593749999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45986.713593749999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45986.713593749999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45986.713593749999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45986.713593749999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45986.713593749999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45986.713593749999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45986.713593749999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45986.713593749999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45986.713593749999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45986.713593749999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45986.713593749999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45986.713593749999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45986.713593749999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45986.713593749999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45986.713593749999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45986.713593749999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45986.713593749999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45986.713593749999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45986.713593749999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45986.713593749999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45986.713593749999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45986.713593749999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45986.713593749999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45986.713593749999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45986.713593749999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45986.713593749999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45986.713593749999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45986.713593749999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45986.713593749999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45986.713593749999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45986.713593749999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45986.713593749999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45986.713593749999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45986.713593749999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45986.713593749999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45986.713593749999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45986.713593749999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45986.713593749999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45986.713593749999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45986.713593749999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45986.713593749999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45986.713593749999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45986.713593749999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45986.713593749999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45986.713593749999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45986.713593749999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45986.713593749999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45986.713593749999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45986.713593749999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45986.713593749999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45986.713593749999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45986.713593749999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45986.713593749999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45986.713593749999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45986.713593749999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45986.713593749999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45986.713593749999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45986.713593749999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45986.713593749999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45986.713593749999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45986.713593749999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45986.713593749999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45986.713593749999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45986.713593749999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45986.713593749999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45986.713593749999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45986.713593749999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45986.713593749999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45986.713593749999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45986.713593749999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45986.713593749999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45986.713593749999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45986.713593749999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45986.713593749999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45986.713593749999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45986.713593749999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45986.713593749999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45986.713593749999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45986.713593749999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45986.713593749999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45986.713593749999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45986.713593749999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45986.713593749999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45986.713593749999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45986.713593749999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45986.713593749999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45986.713593749999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45986.713593749999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45986.713593749999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45986.713593749999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45986.713593749999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45986.713593749999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45986.713593749999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45986.713593749999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45986.713593749999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45986.713593749999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45986.713593749999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45986.713593749999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45986.713593749999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45986.713593749999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45986.713593749999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45986.713593749999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45986.713593749999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45986.713593749999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45986.713593749999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45986.713593749999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45986.713593749999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45986.713593749999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45986.713593749999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45986.713593749999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45986.713593749999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45986.713593749999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45986.713593749999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45986.713593749999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45986.713593749999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45986.713593749999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45986.713593749999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45986.713593749999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45986.713593749999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45986.713593749999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45986.713593749999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45986.713593749999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45986.713593749999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45986.713593749999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45986.713593749999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45986.713593749999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45986.713593749999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45986.713593749999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45986.713593749999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45986.713593749999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45986.713593749999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45986.713593749999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45986.713593749999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45986.713593749999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45986.713593749999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45986.713593749999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45986.713593749999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45986.713593749999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45986.713593749999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45986.713593749999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45986.713593749999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45986.713593749999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45986.713593749999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45986.713593749999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45986.713593749999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45986.713593749999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45986.713593749999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45986.713593749999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45986.713593749999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45986.713593749999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45986.713593749999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45986.713593749999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45986.713593749999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45986.713593749999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45986.713593749999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45986.713593749999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45986.713593749999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45986.713593749999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45986.713593749999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45986.713593749999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45986.713593749999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45986.713593749999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45986.713593749999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45986.713593749999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45986.713593749999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45986.713593749999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45986.713593749999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45986.713593749999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45986.713593749999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45986.713593749999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45986.713593749999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45986.713593749999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45986.713593749999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45986.713593749999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45986.713593749999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45986.713593749999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45986.713593749999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45986.713593749999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45986.713593749999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45986.713593749999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45986.713593749999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45986.713593749999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45986.713593749999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45986.713593749999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45986.713593749999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45986.713593749999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45986.713593749999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45986.713593749999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45986.713593749999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45986.713593749999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45986.713593749999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45986.713593749999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45986.713593749999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45986.713593749999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45986.713593749999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45986.713593749999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45986.713593749999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45986.713593749999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45986.713593749999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45986.713593749999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45986.713593749999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45986.713593749999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45986.713593749999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45986.713593749999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45986.713593749999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45986.713593749999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45986.713593749999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45986.713593749999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45986.713593749999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45986.713593749999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45986.713593749999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45986.713593749999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45986.713593749999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45986.713593749999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45986.713593749999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45986.713593749999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45986.713593749999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45986.713593749999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45986.713593749999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45986.713593749999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45986.713593749999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45986.713593749999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45986.713593749999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45986.713593749999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45986.713593749999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45986.713593749999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45986.713593749999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45986.713593749999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45986.713593749999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45986.713593749999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45986.713593749999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45986.713593749999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45986.713593749999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45986.713593749999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45986.713593749999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45986.713593749999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45986.713593749999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45986.713593749999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45986.713593749999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45986.713593749999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45986.713593749999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45986.713593749999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45986.713593749999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45986.713593749999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45986.713593749999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45986.713593749999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45986.713593749999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45986.713593749999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45986.713593749999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45986.713593749999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45986.713593749999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45986.713593749999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45986.713593749999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45986.713593749999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45986.713593749999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45986.713593749999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45986.713593749999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45986.713593749999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45986.713593749999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45986.713593749999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45986.713593749999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45986.713593749999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45986.713593749999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45986.713593749999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45986.713593749999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45986.713593749999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45986.713593749999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45986.713593749999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45986.713593749999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45986.713593749999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45986.713593749999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45986.713593749999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45986.713593749999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45986.713593749999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45986.713593749999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45986.713593749999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45986.713593749999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45986.713593749999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45986.713593749999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45986.713593749999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45986.713593749999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45986.713593749999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45986.713593749999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45986.713593749999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45986.713593749999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45986.713593749999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45986.713593749999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45986.713593749999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45986.713593749999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45986.713593749999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45986.713593749999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45986.713593749999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45986.713593749999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45986.713593749999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45986.713593749999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45986.713593749999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45986.713593749999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45986.713593749999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45986.713593749999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45986.713593749999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45986.713593749999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45986.713593749999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45986.713593749999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45986.713593749999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45986.713593749999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45986.713593749999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45986.713593749999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45986.713593749999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45986.713593749999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45986.713593749999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45986.713593749999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45986.713593749999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45986.713593749999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45986.713593749999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45986.713593749999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45986.713593749999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45986.713593749999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45986.713593749999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45986.713593749999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45986.713593749999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45986.713593749999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45986.713593749999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45986.713593749999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45986.713593749999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45986.713593749999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45986.713593749999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45986.713593749999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45986.713593749999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45986.713593749999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45986.713593749999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45986.713593749999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45986.713593749999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45986.713593749999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45986.713593749999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45986.713593749999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45986.713593749999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45986.713593749999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45986.713593749999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45986.713593749999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45986.713593749999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45986.713593749999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45986.713593749999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45986.713593749999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45986.713593749999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45986.713593749999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45986.713593749999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45986.713593749999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45986.713593749999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45986.713593749999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45986.713593749999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45986.713593749999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45986.713593749999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45986.713593749999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45986.713593749999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45986.713593749999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45986.713593749999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45986.713593749999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45986.713593749999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45986.713593749999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45986.713593749999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45986.713593749999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45986.713593749999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45986.713593749999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45986.713593749999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45986.713593749999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45986.713593749999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45986.713593749999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45986.713593749999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45986.713593749999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45986.713593749999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45986.713593749999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45986.713593749999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45986.713593749999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45986.713593749999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45986.713593749999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45986.713593749999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45986.713593749999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45986.713593749999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45986.713593749999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45986.713593749999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45986.713593749999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45986.713593749999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45986.713593749999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45986.713593749999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45986.713593749999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45986.713593749999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45986.713593749999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45986.713593749999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45986.713593749999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45986.713593749999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45986.713593749999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45986.713593749999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45986.713593749999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283.23287615740264</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1.3258101847895887E-2</v>
      </c>
      <c r="H3" s="95">
        <v>45986.690740740742</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45986.713593749999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45986.713593749999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45986.713593749999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45986.713593749999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45986.713593749999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45986.713593749999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45986.713593749999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45986.713593749999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45986.713593749999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45986.713593749999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45986.713593749999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45986.713593749999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45986.713593749999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45986.713593749999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45986.713593749999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45986.713593749999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45986.713593749999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45986.713593749999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45986.713593749999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45986.713593749999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45986.713593749999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45986.713593749999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45986.713593749999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45986.713593749999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45986.713593749999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45986.713593749999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45986.713593749999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45986.713593749999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45986.713593749999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45986.713593749999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45986.713593749999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45986.713593749999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45986.713593749999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45986.713593749999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45986.713593749999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45986.713593749999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45986.713593749999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45986.713593749999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45986.713593749999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45986.713593749999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45986.713593749999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45986.713593749999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45986.713593749999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45986.713593749999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45986.713593749999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45986.713593749999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45986.713593749999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45986.713593749999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45986.713593749999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45986.713593749999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45986.713593749999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45986.713593749999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45986.713593749999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45986.713593749999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45986.713593749999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45986.713593749999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45986.713593749999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45986.713593749999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45986.713593749999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45986.713593749999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45986.713593749999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45986.713593749999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45986.713593749999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45986.713593749999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45986.713593749999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45986.713593749999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45986.713593749999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45986.713593749999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45986.713593749999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45986.713593749999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45986.713593749999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45986.713593749999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45986.713593749999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45986.713593749999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45986.713593749999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45986.713593749999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45986.713593749999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45986.713593749999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45986.713593749999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45986.713593749999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45986.713593749999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45986.713593749999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45986.713593749999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45986.713593749999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45986.713593749999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45986.713593749999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45986.713593749999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45986.713593749999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45986.713593749999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45986.713593749999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45986.713593749999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45986.713593749999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45986.713593749999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45986.713593749999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45986.713593749999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45986.713593749999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45986.713593749999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45986.713593749999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45986.713593749999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45986.713593749999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45986.713593749999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45986.713593749999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45986.713593749999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45986.713593749999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45986.713593749999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45986.713593749999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45986.713593749999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45986.713593749999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45986.713593749999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45986.713593749999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45986.713593749999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45986.713593749999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45986.713593749999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45986.713593749999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45986.713593749999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45986.713593749999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45986.713593749999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45986.713593749999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45986.713593749999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45986.713593749999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45986.713593749999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45986.713593749999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45986.713593749999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45986.713593749999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45986.713593749999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45986.713593749999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45986.713593749999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45986.713593749999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45986.713593749999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45986.713593749999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45986.713593749999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45986.713593749999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45986.713593749999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45986.713593749999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45986.713593749999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45986.713593749999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45986.713593749999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45986.713593749999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45986.713593749999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45986.713593749999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45986.713593749999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45986.713593749999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45986.713593749999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45986.713593749999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45986.713593749999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45986.713593749999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45986.713593749999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45986.713593749999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45986.713593749999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45986.713593749999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45986.713593749999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45986.713593749999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45986.713593749999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45986.713593749999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45986.713593749999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45986.713593749999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45986.713593749999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45986.713593749999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45986.713593749999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45986.713593749999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45986.713593749999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45986.713593749999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45986.713593749999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45986.713593749999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45986.713593749999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45986.713593749999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45986.713593749999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45986.713593749999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45986.713593749999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45986.713593749999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45986.713593749999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45986.713593749999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45986.713593749999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45986.713593749999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45986.713593749999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45986.713593749999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45986.713593749999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45986.713593749999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45986.713593749999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45986.713593749999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45986.713593749999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45986.713593749999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45986.713593749999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45986.713593749999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45986.713593749999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45986.713593749999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45986.713593749999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45986.713593749999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45986.713593749999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45986.713593749999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45986.713593749999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45986.713593749999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45986.713593749999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45986.713593749999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45986.713593749999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45986.713593749999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45986.713593749999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45986.713593749999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45986.713593749999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45986.713593749999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45986.713593749999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45986.713593749999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45986.713593749999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45986.713593749999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45986.713593749999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45986.713593749999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45986.713593749999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45986.713593749999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45986.713593749999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45986.713593749999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45986.713593749999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45986.713593749999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45986.713593749999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45986.713593749999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45986.713593749999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45986.713593749999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45986.713593749999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45986.713593749999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45986.713593749999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45986.713593749999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45986.713593749999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45986.713593749999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45986.713593749999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45986.713593749999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45986.713593749999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45986.713593749999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45986.713593749999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45986.713593749999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45986.713593749999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45986.713593749999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45986.713593749999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45986.713593749999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45986.713593749999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45986.713593749999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45986.713593749999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45986.713593749999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45986.713593749999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45986.713593749999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45986.713593749999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45986.713593749999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45986.713593749999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45986.713593749999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45986.713593749999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45986.713593749999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45986.713593749999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45986.713593749999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45986.713593749999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45986.713593749999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45986.713593749999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45986.713593749999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45986.713593749999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45986.713593749999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45986.713593749999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45986.713593749999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45986.713593749999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45986.713593749999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45986.713593749999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45986.713593749999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45986.713593749999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45986.713593749999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45986.713593749999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45986.713593749999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45986.713593749999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45986.713593749999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45986.713593749999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45986.713593749999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45986.713593749999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45986.713593749999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45986.713593749999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45986.713593749999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45986.713593749999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45986.713593749999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45986.713593749999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45986.713593749999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45986.713593749999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45986.713593749999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45986.713593749999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45986.713593749999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45986.713593749999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45986.713593749999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45986.713593749999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45986.713593749999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45986.713593749999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45986.713593749999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45986.713593749999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45986.713593749999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45986.713593749999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45986.713593749999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45986.713593749999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45986.713593749999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45986.713593749999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45986.713593749999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45986.713593749999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45986.713593749999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45986.713593749999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45986.713593749999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45986.713593749999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45986.713593749999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45986.713593749999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45986.713593749999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45986.713593749999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45986.713593749999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45986.713593749999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45986.713593749999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45986.713593749999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45986.713593749999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45986.713593749999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45986.713593749999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45986.713593749999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45986.713593749999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45986.713593749999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45986.713593749999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45986.713593749999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45986.713593749999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45986.713593749999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45986.713593749999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45986.713593749999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45986.713593749999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45986.713593749999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45986.713593749999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45986.713593749999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45986.713593749999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45986.713593749999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45986.713593749999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45986.713593749999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45986.713593749999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45986.713593749999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45986.713593749999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45986.713593749999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45986.713593749999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45986.713593749999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45986.713593749999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45986.713593749999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45986.713593749999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45986.713593749999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45986.713593749999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45986.713593749999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45986.713593749999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45986.713593749999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45986.713593749999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45986.713593749999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45986.713593749999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45986.713593749999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45986.713593749999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45986.713593749999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45986.713593749999</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94.881533564810525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60.524716435182199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38.052482638886431</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5.3402951388852671</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38248</v>
      </c>
      <c r="E6" s="109" t="s">
        <v>39021</v>
      </c>
      <c r="F6" s="122">
        <v>45986.391886574071</v>
      </c>
      <c r="G6" s="111">
        <f ca="1">IFERROR(NOW()-F6,"")</f>
        <v>0.321707175928168</v>
      </c>
      <c r="H6" s="122">
        <v>45986.386099537034</v>
      </c>
      <c r="I6" s="109" t="str">
        <f>IFERROR(VLOOKUP(D6,DB!A:F,6,0),"")</f>
        <v>SCECO</v>
      </c>
      <c r="J6" s="109" t="str">
        <f>IFERROR(VLOOKUP(D6,DB!A:G,7,0),"")</f>
        <v>Haj Removal</v>
      </c>
      <c r="K6" s="109" t="s">
        <v>39123</v>
      </c>
      <c r="L6" s="109" t="str">
        <f>IFERROR(VLOOKUP(D6,DB!A:I,9,0),"")</f>
        <v>Latis</v>
      </c>
    </row>
    <row r="7" spans="1:13">
      <c r="A7" s="109" t="s">
        <v>39124</v>
      </c>
      <c r="B7" s="109" t="str">
        <f>IFERROR(VLOOKUP(D7,DB!A:K,11,0),"")</f>
        <v>R5</v>
      </c>
      <c r="C7" s="109">
        <v>1</v>
      </c>
      <c r="D7" s="109" t="s">
        <v>38341</v>
      </c>
      <c r="E7" s="109" t="s">
        <v>39021</v>
      </c>
      <c r="F7" s="122">
        <v>45986.683553240742</v>
      </c>
      <c r="G7" s="111">
        <f ca="1">IFERROR(NOW()-F7,"")</f>
        <v>3.0040509256650694E-2</v>
      </c>
      <c r="H7" s="122">
        <v>45986.677499999998</v>
      </c>
      <c r="I7" s="109" t="str">
        <f>IFERROR(VLOOKUP(D7,DB!A:F,6,0),"")</f>
        <v>SCECO</v>
      </c>
      <c r="J7" s="109" t="str">
        <f>IFERROR(VLOOKUP(D7,DB!A:G,7,0),"")</f>
        <v>Haj Removal</v>
      </c>
      <c r="K7" s="109" t="s">
        <v>39125</v>
      </c>
      <c r="L7" s="109" t="str">
        <f>IFERROR(VLOOKUP(D7,DB!A:I,9,0),"")</f>
        <v>Latis</v>
      </c>
    </row>
    <row r="8" spans="1:13">
      <c r="A8" s="109"/>
      <c r="B8" s="109" t="str">
        <f>IFERROR(VLOOKUP(D8,DB!A:K,11,0),"")</f>
        <v/>
      </c>
      <c r="C8" s="109"/>
      <c r="D8"/>
      <c r="E8" s="109"/>
      <c r="F8" s="109"/>
      <c r="G8" s="111">
        <f ca="1">IFERROR(NOW()-F8,"")</f>
        <v>45986.713593749999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45986.713593749999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45986.713593749999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45986.713593749999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45986.713593749999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45986.713593749999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45986.713593749999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45986.713593749999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45986.713593749999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45986.713593749999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45986.713593749999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45986.713593749999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45986.713593749999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45986.713593749999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45986.713593749999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45986.713593749999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45986.713593749999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45986.713593749999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45986.713593749999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45986.713593749999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45986.713593749999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45986.713593749999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45986.713593749999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45986.713593749999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45986.713593749999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45986.713593749999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45986.713593749999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45986.713593749999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45986.713593749999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45986.713593749999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45986.713593749999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45986.713593749999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45986.713593749999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45986.713593749999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45986.713593749999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39126</v>
      </c>
      <c r="B2" s="137" t="s">
        <v>5398</v>
      </c>
      <c r="C2" s="138">
        <v>3</v>
      </c>
      <c r="D2" s="137" t="s">
        <v>36884</v>
      </c>
      <c r="E2" s="109" t="s">
        <v>39021</v>
      </c>
      <c r="F2" s="139">
        <v>45986.683449074073</v>
      </c>
      <c r="G2" s="75">
        <f ca="1">IFERROR(NOW()-F2,"-")</f>
        <v>3.0144675925839692E-2</v>
      </c>
      <c r="H2" s="139">
        <v>45986.666307870371</v>
      </c>
      <c r="I2" s="137" t="str">
        <f>IFERROR(VLOOKUP(D2,DB!A:F,6,0),"")</f>
        <v>SCECO</v>
      </c>
      <c r="J2" s="137" t="str">
        <f>IFERROR(VLOOKUP(D2,DB!A:G,7,0),"")</f>
        <v>Vandalized</v>
      </c>
      <c r="K2" s="140" t="s">
        <v>39127</v>
      </c>
      <c r="L2" s="141" t="str">
        <f>IFERROR(VLOOKUP(D2,DB!A:I,9,0),"")</f>
        <v>Latis</v>
      </c>
    </row>
    <row r="3" spans="1:16382" ht="31.5" customHeight="1">
      <c r="A3"/>
      <c r="B3"/>
      <c r="C3" s="138"/>
      <c r="D3" s="137"/>
      <c r="E3" s="109"/>
      <c r="F3" s="152"/>
      <c r="G3" s="75">
        <f ca="1">IFERROR(NOW()-F3,"-")</f>
        <v>45986.713593749999</v>
      </c>
      <c r="H3" s="153"/>
      <c r="I3" s="154" t="str">
        <f>IFERROR(VLOOKUP(D3,DB!A:F,6,0),"")</f>
        <v/>
      </c>
      <c r="J3" s="154" t="str">
        <f>IFERROR(VLOOKUP(D3,DB!A:G,7,0),"")</f>
        <v/>
      </c>
      <c r="K3" s="140"/>
      <c r="L3" s="155" t="str">
        <f>IFERROR(VLOOKUP(D3,DB!A:I,9,0),"")</f>
        <v/>
      </c>
    </row>
    <row r="4" spans="1:16382" ht="31.5" customHeight="1">
      <c r="A4" s="136"/>
      <c r="B4" s="137" t="str">
        <f>IFERROR(VLOOKUP(D4,DB!A:K,11,0),"")</f>
        <v/>
      </c>
      <c r="C4" s="138"/>
      <c r="D4" s="137"/>
      <c r="E4" s="109"/>
      <c r="F4" s="139"/>
      <c r="G4" s="75">
        <f ca="1">IFERROR(NOW()-F4,"-")</f>
        <v>45986.713593749999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45986.713593749999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45986.713593749999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45986.713593749999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45986.713593749999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45986.713593749999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45986.713593749999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45986.713593749999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45986.713593749999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45986.713593749999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45986.713593749999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45986.713593749999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45986.713593749999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45986.713593749999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45986.713593749999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45986.713593749999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45986.713593749999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45986.713593749999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45986.713593749999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45986.713593749999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45986.713593749999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45986.713593749999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45986.713593749999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45986.713593749999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45986.713593749999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45986.713593749999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45986.713593749999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45986.713593749999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45986.713593749999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45986.713593749999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45986.713593749999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45986.713593749999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45986.713593749999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45986.713593749999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45986.713593749999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45986.713593749999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45986.713593749999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2025-11-25T14:10:11Z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