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482" documentId="13_ncr:1_{F6CB121F-512D-4AA6-A0C1-0FB36C537598}" xr6:coauthVersionLast="47" xr6:coauthVersionMax="47" xr10:uidLastSave="{1D91FB32-A47F-4442-A6A8-73DEDA85A1C0}"/>
  <bookViews>
    <workbookView xWindow="-109" yWindow="-109" windowWidth="26301" windowHeight="14169"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16" i="4"/>
  <c r="B2" i="6"/>
  <c r="B3" i="6"/>
  <c r="B4" i="6"/>
  <c r="B5" i="6"/>
  <c r="B6" i="6"/>
  <c r="B7" i="6"/>
  <c r="B8" i="6"/>
  <c r="B9" i="6"/>
  <c r="B10" i="6"/>
  <c r="B11" i="6"/>
  <c r="B12" i="6"/>
  <c r="B13" i="6"/>
  <c r="G2" i="6"/>
  <c r="G3" i="6"/>
  <c r="G4" i="6"/>
  <c r="G5" i="6"/>
  <c r="G6" i="6"/>
  <c r="G7" i="6"/>
  <c r="G8" i="6"/>
  <c r="G9" i="6"/>
  <c r="G10" i="6"/>
  <c r="G11" i="6"/>
  <c r="G12" i="6"/>
  <c r="G13" i="6"/>
  <c r="I2" i="6"/>
  <c r="I3" i="6"/>
  <c r="I4" i="6"/>
  <c r="I5" i="6"/>
  <c r="I6" i="6"/>
  <c r="I7" i="6"/>
  <c r="I8" i="6"/>
  <c r="I9" i="6"/>
  <c r="I10" i="6"/>
  <c r="I11" i="6"/>
  <c r="I12" i="6"/>
  <c r="I13" i="6"/>
  <c r="J2" i="6"/>
  <c r="J3" i="6"/>
  <c r="J4" i="6"/>
  <c r="J5" i="6"/>
  <c r="J6" i="6"/>
  <c r="J7" i="6"/>
  <c r="J8" i="6"/>
  <c r="J9" i="6"/>
  <c r="J10" i="6"/>
  <c r="J11" i="6"/>
  <c r="J12" i="6"/>
  <c r="J13" i="6"/>
  <c r="L2" i="6"/>
  <c r="L3" i="6"/>
  <c r="L4" i="6"/>
  <c r="L5" i="6"/>
  <c r="L6" i="6"/>
  <c r="L7" i="6"/>
  <c r="L8" i="6"/>
  <c r="L9" i="6"/>
  <c r="L10" i="6"/>
  <c r="L11" i="6"/>
  <c r="L12" i="6"/>
  <c r="L1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alcChain>
</file>

<file path=xl/sharedStrings.xml><?xml version="1.0" encoding="utf-8"?>
<sst xmlns="http://schemas.openxmlformats.org/spreadsheetml/2006/main" count="180318" uniqueCount="39140">
  <si>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</si>
  <si>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</si>
  <si>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</si>
  <si>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</si>
  <si>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</si>
  <si>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</si>
  <si>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</si>
  <si>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</si>
  <si>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</si>
  <si>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</si>
  <si>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</si>
  <si>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</si>
  <si>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</si>
  <si>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</si>
  <si>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</si>
  <si>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</si>
  <si>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</si>
  <si>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</si>
  <si>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</si>
  <si>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</si>
  <si>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</si>
  <si>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</si>
  <si>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</si>
  <si>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</si>
  <si>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</si>
  <si>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</si>
  <si>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</si>
  <si>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</si>
  <si>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</si>
  <si>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</si>
  <si>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</si>
  <si>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</si>
  <si>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</si>
  <si>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</si>
  <si>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</si>
  <si>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</si>
  <si>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</si>
  <si>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</si>
  <si>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</si>
  <si>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</si>
  <si>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</si>
  <si>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</si>
  <si>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</si>
  <si>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</si>
  <si>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</si>
  <si>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</si>
  <si>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</si>
  <si>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</si>
  <si>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</si>
  <si>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</si>
  <si>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</si>
  <si>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</si>
  <si>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</si>
  <si>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</si>
  <si>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</si>
  <si>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</si>
  <si>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</si>
  <si>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</si>
  <si>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</si>
  <si>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</si>
  <si>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</si>
  <si>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</si>
  <si>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</si>
  <si>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</si>
  <si>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</si>
  <si>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</si>
  <si>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</si>
  <si>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</si>
  <si>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</si>
  <si>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</si>
  <si>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</si>
  <si>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</si>
  <si>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</si>
  <si>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</si>
  <si>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</si>
  <si>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</si>
  <si>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</si>
  <si>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</si>
  <si>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</si>
  <si>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</si>
  <si>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</si>
  <si>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</si>
  <si>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</si>
  <si>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</si>
  <si>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</si>
  <si>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</si>
  <si>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</si>
  <si>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</si>
  <si>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</si>
  <si>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</si>
  <si>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</si>
  <si>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</si>
  <si>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</si>
  <si>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</si>
  <si>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</si>
  <si>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</si>
  <si>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</si>
  <si>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</si>
  <si>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</si>
  <si>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</si>
  <si>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</si>
  <si>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</si>
  <si>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</si>
  <si>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</si>
  <si>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</si>
  <si>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</si>
  <si>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</si>
  <si>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</si>
  <si>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</si>
  <si>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</si>
  <si>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</si>
  <si>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</si>
  <si>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</si>
  <si>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</si>
  <si>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</si>
  <si>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</si>
  <si>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</si>
  <si>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</si>
  <si>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</si>
  <si>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</si>
  <si>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</si>
  <si>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</si>
  <si>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</si>
  <si>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</si>
  <si>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</si>
  <si>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</si>
  <si>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</si>
  <si>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</si>
  <si>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</si>
  <si>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</si>
  <si>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</si>
  <si>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</si>
  <si>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</si>
  <si>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</si>
  <si>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</si>
  <si>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</si>
  <si>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</si>
  <si>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</si>
  <si>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</si>
  <si>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</si>
  <si>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</si>
  <si>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</si>
  <si>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</si>
  <si>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</si>
  <si>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</si>
  <si>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</si>
  <si>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</si>
  <si>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</si>
  <si>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</si>
  <si>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</si>
  <si>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</si>
  <si>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</si>
  <si>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</si>
  <si>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</si>
  <si>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</si>
  <si>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</si>
  <si>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</si>
  <si>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</si>
  <si>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</si>
  <si>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</si>
  <si>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</si>
  <si>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</si>
  <si>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</si>
  <si>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</si>
  <si>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</si>
  <si>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</si>
  <si>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</si>
  <si>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</si>
  <si>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</si>
  <si>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</si>
  <si>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</si>
  <si>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</si>
  <si>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</si>
  <si>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</si>
  <si>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</si>
  <si>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</si>
  <si>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</si>
  <si>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</si>
  <si>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</si>
  <si>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</si>
  <si>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</si>
  <si>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</si>
  <si>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</si>
  <si>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</si>
  <si>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</si>
  <si>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</si>
  <si>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</si>
  <si>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</si>
  <si>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</si>
  <si>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</si>
  <si>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</si>
  <si>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</si>
  <si>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</si>
  <si>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</si>
  <si>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</si>
  <si>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</si>
  <si>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</si>
  <si>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</si>
  <si>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</si>
  <si>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</si>
  <si>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</si>
  <si>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</si>
  <si>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</si>
  <si>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</si>
  <si>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</si>
  <si>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</si>
  <si>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</si>
  <si>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</si>
  <si>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</si>
  <si>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</si>
  <si>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</si>
  <si>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</si>
  <si>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</si>
  <si>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</si>
  <si>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</si>
  <si>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</si>
  <si>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</si>
  <si>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</si>
  <si>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</si>
  <si>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</si>
  <si>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</si>
  <si>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</si>
  <si>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</si>
  <si>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</si>
  <si>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</si>
  <si>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</si>
  <si>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</si>
  <si>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</si>
  <si>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</si>
  <si>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</si>
  <si>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</si>
  <si>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</si>
  <si>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</si>
  <si>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</si>
  <si>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</si>
  <si>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</si>
  <si>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</si>
  <si>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</si>
  <si>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</si>
  <si>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</si>
  <si>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</si>
  <si>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</si>
  <si>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</si>
  <si>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</si>
  <si>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</si>
  <si>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</si>
  <si>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</si>
  <si>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</si>
  <si>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</si>
  <si>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</si>
  <si>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</si>
  <si>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</si>
  <si>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</si>
  <si>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</si>
  <si>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</si>
  <si>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</si>
  <si>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</si>
  <si>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</si>
  <si>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</si>
  <si>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</si>
  <si>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</si>
  <si>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</si>
  <si>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</si>
  <si>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</si>
  <si>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</si>
  <si>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</si>
  <si>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</si>
  <si>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</si>
  <si>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</si>
  <si>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</si>
  <si>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</si>
  <si>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</si>
  <si>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</si>
  <si>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</si>
  <si>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</si>
  <si>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</si>
  <si>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</si>
  <si>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</si>
  <si>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</si>
  <si>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</si>
  <si>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</si>
  <si>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</si>
  <si>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</si>
  <si>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</si>
  <si>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</si>
  <si>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</si>
  <si>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</si>
  <si>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</si>
  <si>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</si>
  <si>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</si>
  <si>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</si>
  <si>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</si>
  <si>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</si>
  <si>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</si>
  <si>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</si>
  <si>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</si>
  <si>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</si>
  <si>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</si>
  <si>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</si>
  <si>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</si>
  <si>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</si>
  <si>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</si>
  <si>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</si>
  <si>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</si>
  <si>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</si>
  <si>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</si>
  <si>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</si>
  <si>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</si>
  <si>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</si>
  <si>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</si>
  <si>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</si>
  <si>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</si>
  <si>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</si>
  <si>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</si>
  <si>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</si>
  <si>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</si>
  <si>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</si>
  <si>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</si>
  <si>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</si>
  <si>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</si>
  <si>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</si>
  <si>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</si>
  <si>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</si>
  <si>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</si>
  <si>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</si>
  <si>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</si>
  <si>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</si>
  <si>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</si>
  <si>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</si>
  <si>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</si>
  <si>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</si>
  <si>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</si>
  <si>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</si>
  <si>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</si>
  <si>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</si>
  <si>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</si>
  <si>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</si>
  <si>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</si>
  <si>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</si>
  <si>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</si>
  <si>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</si>
  <si>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</si>
  <si>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</si>
  <si>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</si>
  <si>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</si>
  <si>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</si>
  <si>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</si>
  <si>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</si>
  <si>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</si>
  <si>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</si>
  <si>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</si>
  <si>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</si>
  <si>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</si>
  <si>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</si>
  <si>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</si>
  <si>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</si>
  <si>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</si>
  <si>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</si>
  <si>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</si>
  <si>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</si>
  <si>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</si>
  <si>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</si>
  <si>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</si>
  <si>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</si>
  <si>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</si>
  <si>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</si>
  <si>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</si>
  <si>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</si>
  <si>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</si>
  <si>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</si>
  <si>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</si>
  <si>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</si>
  <si>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</si>
  <si>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</si>
  <si>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</si>
  <si>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</si>
  <si>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</si>
  <si>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</si>
  <si>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</si>
  <si>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</si>
  <si>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</si>
  <si>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</si>
  <si>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</si>
  <si>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</si>
  <si>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</si>
  <si>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</si>
  <si>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</si>
  <si>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</si>
  <si>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</si>
  <si>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</si>
  <si>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</si>
  <si>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</si>
  <si>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</si>
  <si>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</si>
  <si>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</si>
  <si>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</si>
  <si>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</si>
  <si>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</si>
  <si>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</si>
  <si>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</si>
  <si>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</si>
  <si>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</si>
  <si>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</si>
  <si>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</si>
  <si>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</si>
  <si>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</si>
  <si>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</si>
  <si>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</si>
  <si>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</si>
  <si>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</si>
  <si>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</si>
  <si>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</si>
  <si>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</si>
  <si>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</si>
  <si>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</si>
  <si>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</si>
  <si>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</si>
  <si>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</si>
  <si>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</si>
  <si>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</si>
  <si>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</si>
  <si>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</si>
  <si>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</si>
  <si>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</si>
  <si>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</si>
  <si>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</si>
  <si>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</si>
  <si>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</si>
  <si>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</si>
  <si>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</si>
  <si>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</si>
  <si>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</si>
  <si>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</si>
  <si>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</si>
  <si>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</si>
  <si>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</si>
  <si>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</si>
  <si>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</si>
  <si>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</si>
  <si>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</si>
  <si>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</si>
  <si>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</si>
  <si>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</si>
  <si>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</si>
  <si>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</si>
  <si>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</si>
  <si>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</si>
  <si>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</si>
  <si>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</si>
  <si>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</si>
  <si>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</si>
  <si>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</si>
  <si>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</si>
  <si>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</si>
  <si>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</si>
  <si>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</si>
  <si>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</si>
  <si>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</si>
  <si>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</si>
  <si>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</si>
  <si>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</si>
  <si>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</si>
  <si>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</si>
  <si>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</si>
  <si>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</si>
  <si>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</si>
  <si>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</si>
  <si>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</si>
  <si>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</si>
  <si>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</si>
  <si>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</si>
  <si>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</si>
  <si>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</si>
  <si>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</si>
  <si>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</si>
  <si>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</si>
  <si>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</si>
  <si>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</si>
  <si>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</si>
  <si>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</si>
  <si>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</si>
  <si>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</si>
  <si>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</si>
  <si>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</si>
  <si>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</si>
  <si>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</si>
  <si>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</si>
  <si>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</si>
  <si>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</si>
  <si>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</si>
  <si>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</si>
  <si>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</si>
  <si>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</si>
  <si>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</si>
  <si>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</si>
  <si>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</si>
  <si>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</si>
  <si>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</si>
  <si>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</si>
  <si>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</si>
  <si>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</si>
  <si>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</si>
  <si>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</si>
  <si>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</si>
  <si>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</si>
  <si>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</si>
  <si>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</si>
  <si>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</si>
  <si>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</si>
  <si>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</si>
  <si>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</si>
  <si>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</si>
  <si>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</si>
  <si>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</si>
  <si>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</si>
  <si>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</si>
  <si>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</si>
  <si>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</si>
  <si>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</si>
  <si>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</si>
  <si>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</si>
  <si>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</si>
  <si>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</si>
  <si>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</si>
  <si>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</si>
  <si>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</si>
  <si>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</si>
  <si>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</si>
  <si>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</si>
  <si>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</si>
  <si>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</si>
  <si>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</si>
  <si>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</si>
  <si>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</si>
  <si>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</si>
  <si>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</si>
  <si>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</si>
  <si>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</si>
  <si>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</si>
  <si>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</si>
  <si>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</si>
  <si>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</si>
  <si>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</si>
  <si>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</si>
  <si>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</si>
  <si>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</si>
  <si>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</si>
  <si>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</si>
  <si>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</si>
  <si>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</si>
  <si>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</si>
  <si>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</si>
  <si>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</si>
  <si>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</si>
  <si>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</si>
  <si>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</si>
  <si>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</si>
  <si>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</si>
  <si>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</si>
  <si>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</si>
  <si>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</si>
  <si>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</si>
  <si>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</si>
  <si>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</si>
  <si>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</si>
  <si>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</si>
  <si>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</si>
  <si>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</si>
  <si>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</si>
  <si>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</si>
  <si>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</si>
  <si>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</si>
  <si>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</si>
  <si>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</si>
  <si>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</si>
  <si>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</si>
  <si>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</si>
  <si>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</si>
  <si>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</si>
  <si>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</si>
  <si>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</si>
  <si>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</si>
  <si>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</si>
  <si>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</si>
  <si>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</si>
  <si>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</si>
  <si>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</si>
  <si>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</si>
  <si>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</si>
  <si>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</si>
  <si>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</si>
  <si>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</si>
  <si>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</si>
  <si>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</si>
  <si>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</si>
  <si>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</si>
  <si>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</si>
  <si>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</si>
  <si>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</si>
  <si>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</si>
  <si>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</si>
  <si>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</si>
  <si>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</si>
  <si>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</si>
  <si>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</si>
  <si>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</si>
  <si>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</si>
  <si>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</si>
  <si>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</si>
  <si>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</si>
  <si>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</si>
  <si>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</si>
  <si>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</si>
  <si>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</si>
  <si>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</si>
  <si>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</si>
  <si>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</si>
  <si>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</si>
  <si>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</si>
  <si>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</si>
  <si>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</si>
  <si>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</si>
  <si>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</si>
  <si>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</si>
  <si>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</si>
  <si>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</si>
  <si>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</si>
  <si>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</si>
  <si>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</si>
  <si>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</si>
  <si>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</si>
  <si>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</si>
  <si>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</si>
  <si>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</si>
  <si>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</si>
  <si>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</si>
  <si>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</si>
  <si>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</si>
  <si>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</si>
  <si>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</si>
  <si>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</si>
  <si>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</si>
  <si>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</si>
  <si>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</si>
  <si>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</si>
  <si>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</si>
  <si>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</si>
  <si>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</si>
  <si>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</si>
  <si>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</si>
  <si>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</si>
  <si>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</si>
  <si>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</si>
  <si>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</si>
  <si>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</si>
  <si>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</si>
  <si>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</si>
  <si>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</si>
  <si>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</si>
  <si>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</si>
  <si>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</si>
  <si>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</si>
  <si>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</si>
  <si>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</si>
  <si>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</si>
  <si>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</si>
  <si>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</si>
  <si>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</si>
  <si>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</si>
  <si>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</si>
  <si>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</si>
  <si>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</si>
  <si>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</si>
  <si>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</si>
  <si>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</si>
  <si>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</si>
  <si>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</si>
  <si>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</si>
  <si>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</si>
  <si>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</si>
  <si>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</si>
  <si>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</si>
  <si>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</si>
  <si>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</si>
  <si>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</si>
  <si>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</si>
  <si>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</si>
  <si>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</si>
  <si>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</si>
  <si>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</si>
  <si>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</si>
  <si>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</si>
  <si>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</si>
  <si>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</si>
  <si>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</si>
  <si>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</si>
  <si>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</si>
  <si>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</si>
  <si>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</si>
  <si>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</si>
  <si>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</si>
  <si>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</si>
  <si>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</si>
  <si>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</si>
  <si>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</si>
  <si>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</si>
  <si>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</si>
  <si>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</si>
  <si>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</si>
  <si>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</si>
  <si>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</si>
  <si>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</si>
  <si>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</si>
  <si>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</si>
  <si>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</si>
  <si>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</si>
  <si>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</si>
  <si>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</si>
  <si>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</si>
  <si>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</si>
  <si>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</si>
  <si>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</si>
  <si>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</si>
  <si>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</si>
  <si>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</si>
  <si>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</si>
  <si>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</si>
  <si>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</si>
  <si>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</si>
  <si>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</si>
  <si>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</si>
  <si>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</si>
  <si>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</si>
  <si>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</si>
  <si>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</si>
  <si>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</si>
  <si>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</si>
  <si>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</si>
  <si>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</si>
  <si>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</si>
  <si>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</si>
  <si>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</si>
  <si>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</si>
  <si>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</si>
  <si>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</si>
  <si>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</si>
  <si>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</si>
  <si>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</si>
  <si>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</si>
  <si>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</si>
  <si>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</si>
  <si>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</si>
  <si>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</si>
  <si>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</si>
  <si>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</si>
  <si>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</si>
  <si>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</si>
  <si>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</si>
  <si>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</si>
  <si>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</si>
  <si>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</si>
  <si>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</si>
  <si>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</si>
  <si>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</si>
  <si>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</si>
  <si>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</si>
  <si>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</si>
  <si>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</si>
  <si>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</si>
  <si>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</si>
  <si>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</si>
  <si>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</si>
  <si>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</si>
  <si>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</si>
  <si>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</si>
  <si>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</si>
  <si>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</si>
  <si>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</si>
  <si>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</si>
  <si>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</si>
  <si>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</si>
  <si>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</si>
  <si>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</si>
  <si>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</si>
  <si>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</si>
  <si>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</si>
  <si>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</si>
  <si>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</si>
  <si>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</si>
  <si>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</si>
  <si>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</si>
  <si>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</si>
  <si>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</si>
  <si>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</si>
  <si>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</si>
  <si>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</si>
  <si>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</si>
  <si>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</si>
  <si>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</si>
  <si>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</si>
  <si>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</si>
  <si>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</si>
  <si>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</si>
  <si>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</si>
  <si>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</si>
  <si>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</si>
  <si>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</si>
  <si>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</si>
  <si>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</si>
  <si>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</si>
  <si>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</si>
  <si>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</si>
  <si>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</si>
  <si>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</si>
  <si>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</si>
  <si>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</si>
  <si>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</si>
  <si>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</si>
  <si>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</si>
  <si>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</si>
  <si>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</si>
  <si>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</si>
  <si>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</si>
  <si>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</si>
  <si>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</si>
  <si>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</si>
  <si>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</si>
  <si>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</si>
  <si>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</si>
  <si>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</si>
  <si>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</si>
  <si>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</si>
  <si>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</si>
  <si>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</si>
  <si>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</si>
  <si>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</si>
  <si>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</si>
  <si>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</si>
  <si>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</si>
  <si>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</si>
  <si>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</si>
  <si>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</si>
  <si>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</si>
  <si>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</si>
  <si>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</si>
  <si>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</si>
  <si>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</si>
  <si>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</si>
  <si>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</si>
  <si>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</si>
  <si>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</si>
  <si>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</si>
  <si>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</si>
  <si>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</si>
  <si>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</si>
  <si>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</si>
  <si>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</si>
  <si>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</si>
  <si>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</si>
  <si>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</si>
  <si>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</si>
  <si>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</si>
  <si>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</si>
  <si>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</si>
  <si>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</si>
  <si>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</si>
  <si>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</si>
  <si>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</si>
  <si>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</si>
  <si>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</si>
  <si>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</si>
  <si>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</si>
  <si>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</si>
  <si>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</si>
  <si>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</si>
  <si>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</si>
  <si>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</si>
  <si>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</si>
  <si>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</si>
  <si>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</si>
  <si>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</si>
  <si>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</si>
  <si>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</si>
  <si>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</si>
  <si>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</si>
  <si>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</si>
  <si>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</si>
  <si>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</si>
  <si>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</si>
  <si>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</si>
  <si>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</si>
  <si>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</si>
  <si>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</si>
  <si>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</si>
  <si>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</si>
  <si>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</si>
  <si>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</si>
  <si>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</si>
  <si>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</si>
  <si>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</si>
  <si>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</si>
  <si>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</si>
  <si>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</si>
  <si>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</si>
  <si>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</si>
  <si>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</si>
  <si>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</si>
  <si>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</si>
  <si>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</si>
  <si>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</si>
  <si>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</si>
  <si>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</si>
  <si>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</si>
  <si>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</si>
  <si>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</si>
  <si>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</si>
  <si>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</si>
  <si>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</si>
  <si>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</si>
  <si>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</si>
  <si>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</si>
  <si>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</si>
  <si>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</si>
  <si>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</si>
  <si>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</si>
  <si>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</si>
  <si>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</si>
  <si>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</si>
  <si>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</si>
  <si>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</si>
  <si>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</si>
  <si>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</si>
  <si>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</si>
  <si>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</si>
  <si>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</si>
  <si>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</si>
  <si>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</si>
  <si>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</si>
  <si>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</si>
  <si>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</si>
  <si>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</si>
  <si>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</si>
  <si>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</si>
  <si>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</si>
  <si>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</si>
  <si>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</si>
  <si>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</si>
  <si>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</si>
  <si>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</si>
  <si>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</si>
  <si>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</si>
  <si>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</si>
  <si>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</si>
  <si>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</si>
  <si>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</si>
  <si>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</si>
  <si>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</si>
  <si>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</si>
  <si>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</si>
  <si>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</si>
  <si>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</si>
  <si>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</si>
  <si>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</si>
  <si>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</si>
  <si>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</si>
  <si>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</si>
  <si>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</si>
  <si>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</si>
  <si>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</si>
  <si>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</si>
  <si>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</si>
  <si>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</si>
  <si>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</si>
  <si>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</si>
  <si>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</si>
  <si>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</si>
  <si>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</si>
  <si>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</si>
  <si>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</si>
  <si>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</si>
  <si>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</si>
  <si>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</si>
  <si>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</si>
  <si>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</si>
  <si>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</si>
  <si>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</si>
  <si>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</si>
  <si>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</si>
  <si>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</si>
  <si>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</si>
  <si>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</si>
  <si>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</si>
  <si>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</si>
  <si>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</si>
  <si>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</si>
  <si>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</si>
  <si>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</si>
  <si>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</si>
  <si>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</si>
  <si>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</si>
  <si>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</si>
  <si>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</si>
  <si>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</si>
  <si>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</si>
  <si>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</si>
  <si>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</si>
  <si>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</si>
  <si>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</si>
  <si>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</si>
  <si>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</si>
  <si>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</si>
  <si>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</si>
  <si>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</si>
  <si>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</si>
  <si>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</si>
  <si>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</si>
  <si>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</si>
  <si>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</si>
  <si>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</si>
  <si>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</si>
  <si>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</si>
  <si>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</si>
  <si>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</si>
  <si>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</si>
  <si>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</si>
  <si>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</si>
  <si>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</si>
  <si>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</si>
  <si>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</si>
  <si>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</si>
  <si>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</si>
  <si>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</si>
  <si>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</si>
  <si>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</si>
  <si>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</si>
  <si>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</si>
  <si>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</si>
  <si>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</si>
  <si>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</si>
  <si>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</si>
  <si>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</si>
  <si>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</si>
  <si>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</si>
  <si>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</si>
  <si>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</si>
  <si>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</si>
  <si>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</si>
  <si>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</si>
  <si>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</si>
  <si>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</si>
  <si>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</si>
  <si>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</si>
  <si>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</si>
  <si>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</si>
  <si>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</si>
  <si>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</si>
  <si>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</si>
  <si>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</si>
  <si>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</si>
  <si>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</si>
  <si>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</si>
  <si>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</si>
  <si>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</si>
  <si>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</si>
  <si>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</si>
  <si>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</si>
  <si>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</si>
  <si>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</si>
  <si>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</si>
  <si>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</si>
  <si>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</si>
  <si>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</si>
  <si>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</si>
  <si>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</si>
  <si>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</si>
  <si>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</si>
  <si>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</si>
  <si>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</si>
  <si>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</si>
  <si>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</si>
  <si>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</si>
  <si>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</si>
  <si>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</si>
  <si>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</si>
  <si>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</si>
  <si>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</si>
  <si>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</si>
  <si>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</si>
  <si>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</si>
  <si>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</si>
  <si>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</si>
  <si>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</si>
  <si>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</si>
  <si>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</si>
  <si>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</si>
  <si>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</si>
  <si>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</si>
  <si>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</si>
  <si>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</si>
  <si>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</si>
  <si>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</si>
  <si>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</si>
  <si>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</si>
  <si>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</si>
  <si>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</si>
  <si>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</si>
  <si>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</si>
  <si>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</si>
  <si>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</si>
  <si>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</si>
  <si>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</si>
  <si>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</si>
  <si>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</si>
  <si>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</si>
  <si>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</si>
  <si>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</si>
  <si>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</si>
  <si>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</si>
  <si>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</si>
  <si>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</si>
  <si>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</si>
  <si>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</si>
  <si>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</si>
  <si>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</si>
  <si>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</si>
  <si>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</si>
  <si>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</si>
  <si>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</si>
  <si>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</si>
  <si>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</si>
  <si>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</si>
  <si>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</si>
  <si>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</si>
  <si>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</si>
  <si>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</si>
  <si>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</si>
  <si>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</si>
  <si>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</si>
  <si>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</si>
  <si>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</si>
  <si>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</si>
  <si>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</si>
  <si>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</si>
  <si>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</si>
  <si>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</si>
  <si>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</si>
  <si>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</si>
  <si>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</si>
  <si>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</si>
  <si>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</si>
  <si>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</si>
  <si>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</si>
  <si>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</si>
  <si>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</si>
  <si>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</si>
  <si>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</si>
  <si>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</si>
  <si>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</si>
  <si>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</si>
  <si>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</si>
  <si>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</si>
  <si>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</si>
  <si>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</si>
  <si>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</si>
  <si>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</si>
  <si>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</si>
  <si>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</si>
  <si>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</si>
  <si>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</si>
  <si>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</si>
  <si>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</si>
  <si>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</si>
  <si>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</si>
  <si>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</si>
  <si>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</si>
  <si>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</si>
  <si>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</si>
  <si>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</si>
  <si>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</si>
  <si>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</si>
  <si>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</si>
  <si>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</si>
  <si>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</si>
  <si>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</si>
  <si>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</si>
  <si>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</si>
  <si>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</si>
  <si>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</si>
  <si>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</si>
  <si>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</si>
  <si>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</si>
  <si>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</si>
  <si>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</si>
  <si>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</si>
  <si>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</si>
  <si>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</si>
  <si>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</si>
  <si>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</si>
  <si>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</si>
  <si>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</si>
  <si>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</si>
  <si>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</si>
  <si>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</si>
  <si>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</si>
  <si>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</si>
  <si>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</si>
  <si>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</si>
  <si>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</si>
  <si>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</si>
  <si>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</si>
  <si>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</si>
  <si>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</si>
  <si>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</si>
  <si>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</si>
  <si>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</si>
  <si>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</si>
  <si>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</si>
  <si>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</si>
  <si>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</si>
  <si>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</si>
  <si>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</si>
  <si>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</si>
  <si>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</si>
  <si>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</si>
  <si>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</si>
  <si>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</si>
  <si>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</si>
  <si>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</si>
  <si>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</si>
  <si>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</si>
  <si>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</si>
  <si>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</si>
  <si>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</si>
  <si>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</si>
  <si>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</si>
  <si>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</si>
  <si>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</si>
  <si>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</si>
  <si>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</si>
  <si>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</si>
  <si>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</si>
  <si>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</si>
  <si>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</si>
  <si>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</si>
  <si>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</si>
  <si>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</si>
  <si>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</si>
  <si>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</si>
  <si>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</si>
  <si>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</si>
  <si>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</si>
  <si>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</si>
  <si>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</si>
  <si>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</si>
  <si>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</si>
  <si>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</si>
  <si>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</si>
  <si>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</si>
  <si>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</si>
  <si>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</si>
  <si>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</si>
  <si>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</si>
  <si>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</si>
  <si>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</si>
  <si>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</si>
  <si>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</si>
  <si>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</si>
  <si>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</si>
  <si>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</si>
  <si>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</si>
  <si>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</si>
  <si>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</si>
  <si>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</si>
  <si>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</si>
  <si>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</si>
  <si>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</si>
  <si>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</si>
  <si>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</si>
  <si>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</si>
  <si>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</si>
  <si>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</si>
  <si>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</si>
  <si>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</si>
  <si>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</si>
  <si>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</si>
  <si>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</si>
  <si>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</si>
  <si>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</si>
  <si>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</si>
  <si>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</si>
  <si>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</si>
  <si>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</si>
  <si>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</si>
  <si>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</si>
  <si>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</si>
  <si>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</si>
  <si>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</si>
  <si>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</si>
  <si>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</si>
  <si>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</si>
  <si>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</si>
  <si>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</si>
  <si>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</si>
  <si>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</si>
  <si>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</si>
  <si>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</si>
  <si>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</si>
  <si>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</si>
  <si>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</si>
  <si>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</si>
  <si>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</si>
  <si>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</si>
  <si>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</si>
  <si>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</si>
  <si>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</si>
  <si>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</si>
  <si>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</si>
  <si>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</si>
  <si>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</si>
  <si>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</si>
  <si>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</si>
  <si>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</si>
  <si>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</si>
  <si>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</si>
  <si>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</si>
  <si>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</si>
  <si>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</si>
  <si>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</si>
  <si>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</si>
  <si>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</si>
  <si>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</si>
  <si>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</si>
  <si>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</si>
  <si>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</si>
  <si>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</si>
  <si>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</si>
  <si>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</si>
  <si>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</si>
  <si>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</si>
  <si>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</si>
  <si>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</si>
  <si>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</si>
  <si>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</si>
  <si>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</si>
  <si>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</si>
  <si>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</si>
  <si>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</si>
  <si>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</si>
  <si>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</si>
  <si>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</si>
  <si>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</si>
  <si>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</si>
  <si>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</si>
  <si>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</si>
  <si>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</si>
  <si>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</si>
  <si>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</si>
  <si>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</si>
  <si>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</si>
  <si>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</si>
  <si>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</si>
  <si>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</si>
  <si>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</si>
  <si>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</si>
  <si>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</si>
  <si>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</si>
  <si>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</si>
  <si>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</si>
  <si>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</si>
  <si>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</si>
  <si>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</si>
  <si>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</si>
  <si>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</si>
  <si>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</si>
  <si>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</si>
  <si>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</si>
  <si>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</si>
  <si>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</si>
  <si>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</si>
  <si>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</si>
  <si>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</si>
  <si>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</si>
  <si>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</si>
  <si>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</si>
  <si>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</si>
  <si>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</si>
  <si>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</si>
  <si>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</si>
  <si>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</si>
  <si>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</si>
  <si>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</si>
  <si>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</si>
  <si>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</si>
  <si>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</si>
  <si>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</si>
  <si>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</si>
  <si>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</si>
  <si>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</si>
  <si>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</si>
  <si>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</si>
  <si>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</si>
  <si>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</si>
  <si>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</si>
  <si>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</si>
  <si>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</si>
  <si>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</si>
  <si>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</si>
  <si>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</si>
  <si>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</si>
  <si>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</si>
  <si>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</si>
  <si>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</si>
  <si>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</si>
  <si>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</si>
  <si>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</si>
  <si>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</si>
  <si>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</si>
  <si>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</si>
  <si>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</si>
  <si>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</si>
  <si>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</si>
  <si>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</si>
  <si>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</si>
  <si>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</si>
  <si>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</si>
  <si>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</si>
  <si>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</si>
  <si>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</si>
  <si>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</si>
  <si>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</si>
  <si>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</si>
  <si>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</si>
  <si>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</si>
  <si>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</si>
  <si>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</si>
  <si>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</si>
  <si>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</si>
  <si>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</si>
  <si>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</si>
  <si>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</si>
  <si>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</si>
  <si>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</si>
  <si>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</si>
  <si>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</si>
  <si>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</si>
  <si>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</si>
  <si>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</si>
  <si>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</si>
  <si>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</si>
  <si>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</si>
  <si>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</si>
  <si>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</si>
  <si>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</si>
  <si>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</si>
  <si>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</si>
  <si>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</si>
  <si>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</si>
  <si>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</si>
  <si>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</si>
  <si>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</si>
  <si>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</si>
  <si>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</si>
  <si>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</si>
  <si>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</si>
  <si>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</si>
  <si>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</si>
  <si>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</si>
  <si>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</si>
  <si>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</si>
  <si>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</si>
  <si>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</si>
  <si>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</si>
  <si>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</si>
  <si>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</si>
  <si>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</si>
  <si>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</si>
  <si>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</si>
  <si>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</si>
  <si>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</si>
  <si>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</si>
  <si>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</si>
  <si>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</si>
  <si>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</si>
  <si>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</si>
  <si>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</si>
  <si>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</si>
  <si>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</si>
  <si>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</si>
  <si>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</si>
  <si>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</si>
  <si>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</si>
  <si>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</si>
  <si>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</si>
  <si>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</si>
  <si>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</si>
  <si>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</si>
  <si>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</si>
  <si>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</si>
  <si>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</si>
  <si>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</si>
  <si>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</si>
  <si>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</si>
  <si>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</si>
  <si>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</si>
  <si>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</si>
  <si>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</si>
  <si>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</si>
  <si>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</si>
  <si>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</si>
  <si>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</si>
  <si>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</si>
  <si>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</si>
  <si>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</si>
  <si>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</si>
  <si>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</si>
  <si>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</si>
  <si>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</si>
  <si>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</si>
  <si>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</si>
  <si>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</si>
  <si>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</si>
  <si>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</si>
  <si>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</si>
  <si>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</si>
  <si>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</si>
  <si>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</si>
  <si>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</si>
  <si>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</si>
  <si>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</si>
  <si>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</si>
  <si>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</si>
  <si>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</si>
  <si>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</si>
  <si>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</si>
  <si>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</si>
  <si>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</si>
  <si>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</si>
  <si>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</si>
  <si>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</si>
  <si>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</si>
  <si>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</si>
  <si>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</si>
  <si>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</si>
  <si>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</si>
  <si>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</si>
  <si>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</si>
  <si>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</si>
  <si>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</si>
  <si>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</si>
  <si>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</si>
  <si>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</si>
  <si>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</si>
  <si>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</si>
  <si>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</si>
  <si>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</si>
  <si>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</si>
  <si>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</si>
  <si>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</si>
  <si>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</si>
  <si>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</si>
  <si>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</si>
  <si>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</si>
  <si>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</si>
  <si>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</si>
  <si>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</si>
  <si>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</si>
  <si>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</si>
  <si>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</si>
  <si>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</si>
  <si>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</si>
  <si>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</si>
  <si>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</si>
  <si>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</si>
  <si>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</si>
  <si>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</si>
  <si>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</si>
  <si>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</si>
  <si>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</si>
  <si>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</si>
  <si>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</si>
  <si>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</si>
  <si>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</si>
  <si>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</si>
  <si>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</si>
  <si>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</si>
  <si>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</si>
  <si>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</si>
  <si>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</si>
  <si>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</si>
  <si>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</si>
  <si>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</si>
  <si>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</si>
  <si>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</si>
  <si>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</si>
  <si>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</si>
  <si>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</si>
  <si>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</si>
  <si>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</si>
  <si>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</si>
  <si>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</si>
  <si>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</si>
  <si>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</si>
  <si>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</si>
  <si>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</si>
  <si>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</si>
  <si>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</si>
  <si>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</si>
  <si>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</si>
  <si>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</si>
  <si>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</si>
  <si>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</si>
  <si>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</si>
  <si>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</si>
  <si>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</si>
  <si>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</si>
  <si>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</si>
  <si>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</si>
  <si>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</si>
  <si>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</si>
  <si>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</si>
  <si>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</si>
  <si>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</si>
  <si>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</si>
  <si>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</si>
  <si>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</si>
  <si>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</si>
  <si>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</si>
  <si>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</si>
  <si>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</si>
  <si>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</si>
  <si>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</si>
  <si>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</si>
  <si>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</si>
  <si>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</si>
  <si>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</si>
  <si>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</si>
  <si>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</si>
  <si>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</si>
  <si>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</si>
  <si>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</si>
  <si>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</si>
  <si>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</si>
  <si>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</si>
  <si>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</si>
  <si>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</si>
  <si>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</si>
  <si>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</si>
  <si>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</si>
  <si>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</si>
  <si>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</si>
  <si>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</si>
  <si>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</si>
  <si>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</si>
  <si>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</si>
  <si>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</si>
  <si>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</si>
  <si>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</si>
  <si>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</si>
  <si>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</si>
  <si>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</si>
  <si>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</si>
  <si>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</si>
  <si>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</si>
  <si>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</si>
  <si>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</si>
  <si>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</si>
  <si>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</si>
  <si>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</si>
  <si>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</si>
  <si>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</si>
  <si>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</si>
  <si>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</si>
  <si>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</si>
  <si>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</si>
  <si>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</si>
  <si>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</si>
  <si>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</si>
  <si>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</si>
  <si>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</si>
  <si>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</si>
  <si>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</si>
  <si>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</si>
  <si>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</si>
  <si>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</si>
  <si>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</si>
  <si>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</si>
  <si>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</si>
  <si>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</si>
  <si>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</si>
  <si>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</si>
  <si>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</si>
  <si>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</si>
  <si>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</si>
  <si>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</si>
  <si>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</si>
  <si>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</si>
  <si>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</si>
  <si>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</si>
  <si>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</si>
  <si>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</si>
  <si>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</si>
  <si>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</si>
  <si>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</si>
  <si>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</si>
  <si>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</si>
  <si>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</si>
  <si>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</si>
  <si>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</si>
  <si>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</si>
  <si>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</si>
  <si>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</si>
  <si>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</si>
  <si>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</si>
  <si>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</si>
  <si>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</si>
  <si>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</si>
  <si>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</si>
  <si>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</si>
  <si>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</si>
  <si>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</si>
  <si>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</si>
  <si>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</si>
  <si>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</si>
  <si>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</si>
  <si>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</si>
  <si>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</si>
  <si>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</si>
  <si>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</si>
  <si>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</si>
  <si>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</si>
  <si>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</si>
  <si>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</si>
  <si>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</si>
  <si>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</si>
  <si>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</si>
  <si>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</si>
  <si>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</si>
  <si>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</si>
  <si>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</si>
  <si>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</si>
  <si>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</si>
  <si>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</si>
  <si>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</si>
  <si>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</si>
  <si>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</si>
  <si>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</si>
  <si>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</si>
  <si>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</si>
  <si>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</si>
  <si>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</si>
  <si>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</si>
  <si>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</si>
  <si>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</si>
  <si>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</si>
  <si>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</si>
  <si>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</si>
  <si>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</si>
  <si>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</si>
  <si>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</si>
  <si>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</si>
  <si>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</si>
  <si>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</si>
  <si>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</si>
  <si>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</si>
  <si>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</si>
  <si>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</si>
  <si>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</si>
  <si>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</si>
  <si>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</si>
  <si>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</si>
  <si>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</si>
  <si>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</si>
  <si>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</si>
  <si>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</si>
  <si>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</si>
  <si>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</si>
  <si>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</si>
  <si>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</si>
  <si>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</si>
  <si>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</si>
  <si>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</si>
  <si>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</si>
  <si>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</si>
  <si>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</si>
  <si>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</si>
  <si>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</si>
  <si>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</si>
  <si>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</si>
  <si>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</si>
  <si>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</si>
  <si>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</si>
  <si>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</si>
  <si>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</si>
  <si>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</si>
  <si>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</si>
  <si>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</si>
  <si>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</si>
  <si>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</si>
  <si>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</si>
  <si>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</si>
  <si>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</si>
  <si>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</si>
  <si>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</si>
  <si>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</si>
  <si>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</si>
  <si>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</si>
  <si>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</si>
  <si>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</si>
  <si>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</si>
  <si>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</si>
  <si>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</si>
  <si>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</si>
  <si>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</si>
  <si>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</si>
  <si>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</si>
  <si>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</si>
  <si>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</si>
  <si>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</si>
  <si>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</si>
  <si>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</si>
  <si>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</si>
  <si>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</si>
  <si>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</si>
  <si>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</si>
  <si>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</si>
  <si>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</si>
  <si>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</si>
  <si>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</si>
  <si>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</si>
  <si>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</si>
  <si>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</si>
  <si>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</si>
  <si>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</si>
  <si>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</si>
  <si>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</si>
  <si>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</si>
  <si>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</si>
  <si>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</si>
  <si>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</si>
  <si>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</si>
  <si>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</si>
  <si>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</si>
  <si>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</si>
  <si>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</si>
  <si>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</si>
  <si>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</si>
  <si>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</si>
  <si>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</si>
  <si>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</si>
  <si>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</si>
  <si>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</si>
  <si>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</si>
  <si>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</si>
  <si>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</si>
  <si>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</si>
  <si>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</si>
  <si>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</si>
  <si>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</si>
  <si>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</si>
  <si>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</si>
  <si>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</si>
  <si>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</si>
  <si>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</si>
  <si>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</si>
  <si>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</si>
  <si>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</si>
  <si>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</si>
  <si>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</si>
  <si>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</si>
  <si>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</si>
  <si>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</si>
  <si>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</si>
  <si>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</si>
  <si>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</si>
  <si>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</si>
  <si>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</si>
  <si>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</si>
  <si>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</si>
  <si>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</si>
  <si>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</si>
  <si>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</si>
  <si>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</si>
  <si>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</si>
  <si>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</si>
  <si>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</si>
  <si>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</si>
  <si>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</si>
  <si>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</si>
  <si>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</si>
  <si>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</si>
  <si>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</si>
  <si>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</si>
  <si>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</si>
  <si>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</si>
  <si>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</si>
  <si>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</si>
  <si>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</si>
  <si>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</si>
  <si>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</si>
  <si>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</si>
  <si>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</si>
  <si>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</si>
  <si>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</si>
  <si>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</si>
  <si>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</si>
  <si>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</si>
  <si>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</si>
  <si>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</si>
  <si>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</si>
  <si>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</si>
  <si>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</si>
  <si>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</si>
  <si>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</si>
  <si>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</si>
  <si>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</si>
  <si>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</si>
  <si>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</si>
  <si>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</si>
  <si>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</si>
  <si>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</si>
  <si>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</si>
  <si>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</si>
  <si>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</si>
  <si>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</si>
  <si>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</si>
  <si>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</si>
  <si>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</si>
  <si>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</si>
  <si>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</si>
  <si>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</si>
  <si>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</si>
  <si>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</si>
  <si>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</si>
  <si>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</si>
  <si>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</si>
  <si>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</si>
  <si>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</si>
  <si>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</si>
  <si>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</si>
  <si>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</si>
  <si>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</si>
  <si>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</si>
  <si>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</si>
  <si>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</si>
  <si>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</si>
  <si>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</si>
  <si>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</si>
  <si>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</si>
  <si>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</si>
  <si>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</si>
  <si>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</si>
  <si>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</si>
  <si>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</si>
  <si>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</si>
  <si>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</si>
  <si>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</si>
  <si>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</si>
  <si>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</si>
  <si>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</si>
  <si>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</si>
  <si>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</si>
  <si>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</si>
  <si>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</si>
  <si>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</si>
  <si>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</si>
  <si>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</si>
  <si>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</si>
  <si>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</si>
  <si>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</si>
  <si>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</si>
  <si>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</si>
  <si>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</si>
  <si>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</si>
  <si>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</si>
  <si>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</si>
  <si>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</si>
  <si>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</si>
  <si>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</si>
  <si>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</si>
  <si>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</si>
  <si>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</si>
  <si>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</si>
  <si>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</si>
  <si>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</si>
  <si>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</si>
  <si>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</si>
  <si>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</si>
  <si>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</si>
  <si>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</si>
  <si>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</si>
  <si>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</si>
  <si>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</si>
  <si>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</si>
  <si>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</si>
  <si>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</si>
  <si>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</si>
  <si>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</si>
  <si>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</si>
  <si>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</si>
  <si>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</si>
  <si>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</si>
  <si>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</si>
  <si>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</si>
  <si>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</si>
  <si>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</si>
  <si>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</si>
  <si>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</si>
  <si>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</si>
  <si>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</si>
  <si>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</si>
  <si>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</si>
  <si>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</si>
  <si>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</si>
  <si>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</si>
  <si>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</si>
  <si>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</si>
  <si>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</si>
  <si>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</si>
  <si>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</si>
  <si>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</si>
  <si>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</si>
  <si>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</si>
  <si>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</si>
  <si>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</si>
  <si>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</si>
  <si>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</si>
  <si>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</si>
  <si>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</si>
  <si>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</si>
  <si>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</si>
  <si>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</si>
  <si>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</si>
  <si>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</si>
  <si>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</si>
  <si>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</si>
  <si>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</si>
  <si>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</si>
  <si>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</si>
  <si>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</si>
  <si>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</si>
  <si>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</si>
  <si>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</si>
  <si>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</si>
  <si>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</si>
  <si>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</si>
  <si>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</si>
  <si>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</si>
  <si>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</si>
  <si>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</si>
  <si>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</si>
  <si>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</si>
  <si>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</si>
  <si>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</si>
  <si>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</si>
  <si>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</si>
  <si>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</si>
  <si>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</si>
  <si>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</si>
  <si>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</si>
  <si>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</si>
  <si>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</si>
  <si>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</si>
  <si>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</si>
  <si>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</si>
  <si>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</si>
  <si>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</si>
  <si>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</si>
  <si>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</si>
  <si>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</si>
  <si>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</si>
  <si>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</si>
  <si>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</si>
  <si>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</si>
  <si>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</si>
  <si>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</si>
  <si>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</si>
  <si>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</si>
  <si>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</si>
  <si>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</si>
  <si>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</si>
  <si>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</si>
  <si>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</si>
  <si>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</si>
  <si>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</si>
  <si>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</si>
  <si>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</si>
  <si>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</si>
  <si>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</si>
  <si>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</si>
  <si>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</si>
  <si>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</si>
  <si>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</si>
  <si>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</si>
  <si>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</si>
  <si>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</si>
  <si>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</si>
  <si>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</si>
  <si>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</si>
  <si>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</si>
  <si>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</si>
  <si>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</si>
  <si>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</si>
  <si>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</si>
  <si>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</si>
  <si>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</si>
  <si>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</si>
  <si>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</si>
  <si>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</si>
  <si>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</si>
  <si>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</si>
  <si>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</si>
  <si>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</si>
  <si>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</si>
  <si>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</si>
  <si>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</si>
  <si>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</si>
  <si>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</si>
  <si>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</si>
  <si>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</si>
  <si>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</si>
  <si>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</si>
  <si>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</si>
  <si>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</si>
  <si>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</si>
  <si>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</si>
  <si>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</si>
  <si>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</si>
  <si>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</si>
  <si>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</si>
  <si>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</si>
  <si>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</si>
  <si>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</si>
  <si>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</si>
  <si>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</si>
  <si>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</si>
  <si>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</si>
  <si>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</si>
  <si>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</si>
  <si>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</si>
  <si>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</si>
  <si>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</si>
  <si>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</si>
  <si>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</si>
  <si>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</si>
  <si>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</si>
  <si>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</si>
  <si>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</si>
  <si>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</si>
  <si>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</si>
  <si>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</si>
  <si>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</si>
  <si>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</si>
  <si>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</si>
  <si>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</si>
  <si>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</si>
  <si>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</si>
  <si>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</si>
  <si>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</si>
  <si>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</si>
  <si>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</si>
  <si>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</si>
  <si>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</si>
  <si>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</si>
  <si>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</si>
  <si>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</si>
  <si>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</si>
  <si>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</si>
  <si>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</si>
  <si>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</si>
  <si>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</si>
  <si>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</si>
  <si>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</si>
  <si>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</si>
  <si>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</si>
  <si>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</si>
  <si>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</si>
  <si>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</si>
  <si>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</si>
  <si>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</si>
  <si>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</si>
  <si>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</si>
  <si>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</si>
  <si>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</si>
  <si>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</si>
  <si>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</si>
  <si>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</si>
  <si>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</si>
  <si>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</si>
  <si>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</si>
  <si>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</si>
  <si>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</si>
  <si>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</si>
  <si>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</si>
  <si>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</si>
  <si>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</si>
  <si>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</si>
  <si>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</si>
  <si>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</si>
  <si>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</si>
  <si>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</si>
  <si>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</si>
  <si>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</si>
  <si>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</si>
  <si>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</si>
  <si>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</si>
  <si>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</si>
  <si>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</si>
  <si>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</si>
  <si>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</si>
  <si>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</si>
  <si>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</si>
  <si>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</si>
  <si>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</si>
  <si>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</si>
  <si>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</si>
  <si>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</si>
  <si>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</si>
  <si>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</si>
  <si>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</si>
  <si>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</si>
  <si>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</si>
  <si>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</si>
  <si>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</si>
  <si>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</si>
  <si>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</si>
  <si>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</si>
  <si>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</si>
  <si>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</si>
  <si>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</si>
  <si>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</si>
  <si>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</si>
  <si>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</si>
  <si>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</si>
  <si>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</si>
  <si>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</si>
  <si>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</si>
  <si>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</si>
  <si>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</si>
  <si>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</si>
  <si>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</si>
  <si>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</si>
  <si>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</si>
  <si>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</si>
  <si>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</si>
  <si>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</si>
  <si>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</si>
  <si>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</si>
  <si>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</si>
  <si>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</si>
  <si>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</si>
  <si>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</si>
  <si>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</si>
  <si>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</si>
  <si>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</si>
  <si>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</si>
  <si>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</si>
  <si>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</si>
  <si>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</si>
  <si>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</si>
  <si>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</si>
  <si>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</si>
  <si>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</si>
  <si>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</si>
  <si>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</si>
  <si>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</si>
  <si>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</si>
  <si>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</si>
  <si>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</si>
  <si>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</si>
  <si>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</si>
  <si>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</si>
  <si>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</si>
  <si>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</si>
  <si>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</si>
  <si>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</si>
  <si>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</si>
  <si>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</si>
  <si>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</si>
  <si>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</si>
  <si>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</si>
  <si>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</si>
  <si>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</si>
  <si>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</si>
  <si>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</si>
  <si>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</si>
  <si>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</si>
  <si>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</si>
  <si>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</si>
  <si>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</si>
  <si>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</si>
  <si>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</si>
  <si>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</si>
  <si>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</si>
  <si>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</si>
  <si>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</si>
  <si>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</si>
  <si>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</si>
  <si>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</si>
  <si>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</si>
  <si>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</si>
  <si>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</si>
  <si>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</si>
  <si>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</si>
  <si>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</si>
  <si>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</si>
  <si>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</si>
  <si>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</si>
  <si>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</si>
  <si>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</si>
  <si>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</si>
  <si>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</si>
  <si>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</si>
  <si>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</si>
  <si>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</si>
  <si>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</si>
  <si>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</si>
  <si>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</si>
  <si>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</si>
  <si>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</si>
  <si>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</si>
  <si>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</si>
  <si>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</si>
  <si>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</si>
  <si>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</si>
  <si>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</si>
  <si>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</si>
  <si>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</si>
  <si>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</si>
  <si>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</si>
  <si>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</si>
  <si>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</si>
  <si>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</si>
  <si>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</si>
  <si>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</si>
  <si>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</si>
  <si>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</si>
  <si>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</si>
  <si>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</si>
  <si>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</si>
  <si>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</si>
  <si>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</si>
  <si>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</si>
  <si>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</si>
  <si>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</si>
  <si>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</si>
  <si>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</si>
  <si>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</si>
  <si>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</si>
  <si>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</si>
  <si>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</si>
  <si>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</si>
  <si>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</si>
  <si>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</si>
  <si>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</si>
  <si>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</si>
  <si>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</si>
  <si>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</si>
  <si>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</si>
  <si>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</si>
  <si>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</si>
  <si>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</si>
  <si>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</si>
  <si>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</si>
  <si>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</si>
  <si>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</si>
  <si>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</si>
  <si>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</si>
  <si>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</si>
  <si>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</si>
  <si>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</si>
  <si>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</si>
  <si>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</si>
  <si>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</si>
  <si>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</si>
  <si>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</si>
  <si>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</si>
  <si>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</si>
  <si>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</si>
  <si>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</si>
  <si>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</si>
  <si>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</si>
  <si>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</si>
  <si>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</si>
  <si>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</si>
  <si>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</si>
  <si>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</si>
  <si>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</si>
  <si>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</si>
  <si>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</si>
  <si>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</si>
  <si>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</si>
  <si>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</si>
  <si>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</si>
  <si>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</si>
  <si>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</si>
  <si>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</si>
  <si>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</si>
  <si>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</si>
  <si>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</si>
  <si>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</si>
  <si>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</si>
  <si>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</si>
  <si>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</si>
  <si>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</si>
  <si>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</si>
  <si>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</si>
  <si>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</si>
  <si>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</si>
  <si>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</si>
  <si>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</si>
  <si>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</si>
  <si>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</si>
  <si>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</si>
  <si>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</si>
  <si>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</si>
  <si>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</si>
  <si>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</si>
  <si>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</si>
  <si>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</si>
  <si>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</si>
  <si>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</si>
  <si>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</si>
  <si>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</si>
  <si>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</si>
  <si>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</si>
  <si>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</si>
  <si>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</si>
  <si>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</si>
  <si>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</si>
  <si>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</si>
  <si>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</si>
  <si>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</si>
  <si>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</si>
  <si>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</si>
  <si>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</si>
  <si>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</si>
  <si>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</si>
  <si>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</si>
  <si>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</si>
  <si>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</si>
  <si>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</si>
  <si>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</si>
  <si>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</si>
  <si>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</si>
  <si>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</si>
  <si>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</si>
  <si>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</si>
  <si>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</si>
  <si>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</si>
  <si>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</si>
  <si>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</si>
  <si>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</si>
  <si>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</si>
  <si>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</si>
  <si>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</si>
  <si>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</si>
  <si>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</si>
  <si>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</si>
  <si>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</si>
  <si>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</si>
  <si>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</si>
  <si>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</si>
  <si>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</si>
  <si>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</si>
  <si>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</si>
  <si>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</si>
  <si>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</si>
  <si>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</si>
  <si>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</si>
  <si>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</si>
  <si>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</si>
  <si>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</si>
  <si>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</si>
  <si>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</si>
  <si>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</si>
  <si>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</si>
  <si>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</si>
  <si>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</si>
  <si>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</si>
  <si>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</si>
  <si>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</si>
  <si>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</si>
  <si>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</si>
  <si>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</si>
  <si>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</si>
  <si>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</si>
  <si>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</si>
  <si>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</si>
  <si>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</si>
  <si>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</si>
  <si>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</si>
  <si>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</si>
  <si>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</si>
  <si>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</si>
  <si>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</si>
  <si>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</si>
  <si>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</si>
  <si>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</si>
  <si>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</si>
  <si>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</si>
  <si>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</si>
  <si>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</si>
  <si>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</si>
  <si>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</si>
  <si>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</si>
  <si>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</si>
  <si>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</si>
  <si>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</si>
  <si>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</si>
  <si>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</si>
  <si>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</si>
  <si>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</si>
  <si>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</si>
  <si>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</si>
  <si>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</si>
  <si>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</si>
  <si>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</si>
  <si>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</si>
  <si>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</si>
  <si>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</si>
  <si>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</si>
  <si>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</si>
  <si>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</si>
  <si>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</si>
  <si>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</si>
  <si>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</si>
  <si>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</si>
  <si>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</si>
  <si>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</si>
  <si>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</si>
  <si>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</si>
  <si>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</si>
  <si>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</si>
  <si>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</si>
  <si>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</si>
  <si>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</si>
  <si>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</si>
  <si>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</si>
  <si>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</si>
  <si>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</si>
  <si>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</si>
  <si>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</si>
  <si>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</si>
  <si>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</si>
  <si>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</si>
  <si>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</si>
  <si>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</si>
  <si>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</si>
  <si>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</si>
  <si>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</si>
  <si>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</si>
  <si>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</si>
  <si>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</si>
  <si>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</si>
  <si>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</si>
  <si>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</si>
  <si>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</si>
  <si>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</si>
  <si>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</si>
  <si>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</si>
  <si>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</si>
  <si>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</si>
  <si>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</si>
  <si>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</si>
  <si>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</si>
  <si>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</si>
  <si>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</si>
  <si>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</si>
  <si>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</si>
  <si>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</si>
  <si>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</si>
  <si>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</si>
  <si>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</si>
  <si>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</si>
  <si>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</si>
  <si>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</si>
  <si>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</si>
  <si>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</si>
  <si>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</si>
  <si>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</si>
  <si>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</si>
  <si>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</si>
  <si>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</si>
  <si>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</si>
  <si>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</si>
  <si>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</si>
  <si>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</si>
  <si>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</si>
  <si>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</si>
  <si>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</si>
  <si>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</si>
  <si>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</si>
  <si>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</si>
  <si>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</si>
  <si>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</si>
  <si>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</si>
  <si>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</si>
  <si>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</si>
  <si>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</si>
  <si>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</si>
  <si>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</si>
  <si>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</si>
  <si>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</si>
  <si>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</si>
  <si>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</si>
  <si>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</si>
  <si>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</si>
  <si>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</si>
  <si>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</si>
  <si>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</si>
  <si>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</si>
  <si>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</si>
  <si>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</si>
  <si>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</si>
  <si>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</si>
  <si>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</si>
  <si>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</si>
  <si>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</si>
  <si>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</si>
  <si>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</si>
  <si>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</si>
  <si>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</si>
  <si>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</si>
  <si>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</si>
  <si>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</si>
  <si>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</si>
  <si>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</si>
  <si>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</si>
  <si>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</si>
  <si>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</si>
  <si>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</si>
  <si>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</si>
  <si>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</si>
  <si>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</si>
  <si>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</si>
  <si>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</si>
  <si>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</si>
  <si>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</si>
  <si>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</si>
  <si>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</si>
  <si>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</si>
  <si>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</si>
  <si>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</si>
  <si>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</si>
  <si>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</si>
  <si>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</si>
  <si>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</si>
  <si>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</si>
  <si>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</si>
  <si>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</si>
  <si>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</si>
  <si>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</si>
  <si>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</si>
  <si>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</si>
  <si>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</si>
  <si>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</si>
  <si>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</si>
  <si>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</si>
  <si>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</si>
  <si>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</si>
  <si>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</si>
  <si>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</si>
  <si>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</si>
  <si>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</si>
  <si>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</si>
  <si>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</si>
  <si>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</si>
  <si>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</si>
  <si>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</si>
  <si>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</si>
  <si>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</si>
  <si>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</si>
  <si>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</si>
  <si>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</si>
  <si>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</si>
  <si>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</si>
  <si>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</si>
  <si>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</si>
  <si>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</si>
  <si>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</si>
  <si>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</si>
  <si>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</si>
  <si>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</si>
  <si>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</si>
  <si>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</si>
  <si>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</si>
  <si>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</si>
  <si>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</si>
  <si>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</si>
  <si>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</si>
  <si>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</si>
  <si>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</si>
  <si>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</si>
  <si>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</si>
  <si>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</si>
  <si>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</si>
  <si>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</si>
  <si>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</si>
  <si>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</si>
  <si>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</si>
  <si>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</si>
  <si>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</si>
  <si>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</si>
  <si>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</si>
  <si>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</si>
  <si>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</si>
  <si>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</si>
  <si>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</si>
  <si>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</si>
  <si>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</si>
  <si>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</si>
  <si>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</si>
  <si>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</si>
  <si>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</si>
  <si>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</si>
  <si>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</si>
  <si>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</si>
  <si>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</si>
  <si>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</si>
  <si>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</si>
  <si>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</si>
  <si>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</si>
  <si>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</si>
  <si>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</si>
  <si>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</si>
  <si>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</si>
  <si>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</si>
  <si>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</si>
  <si>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</si>
  <si>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</si>
  <si>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</si>
  <si>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</si>
  <si>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</si>
  <si>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</si>
  <si>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</si>
  <si>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</si>
  <si>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</si>
  <si>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</si>
  <si>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</si>
  <si>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</si>
  <si>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</si>
  <si>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</si>
  <si>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</si>
  <si>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</si>
  <si>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</si>
  <si>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</si>
  <si>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</si>
  <si>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</si>
  <si>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</si>
  <si>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</si>
  <si>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</si>
  <si>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</si>
  <si>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</si>
  <si>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</si>
  <si>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</si>
  <si>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</si>
  <si>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</si>
  <si>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</si>
  <si>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</si>
  <si>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</si>
  <si>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</si>
  <si>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</si>
  <si>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</si>
  <si>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</si>
  <si>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</si>
  <si>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</si>
  <si>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</si>
  <si>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</si>
  <si>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</si>
  <si>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</si>
  <si>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</si>
  <si>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</si>
  <si>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</si>
  <si>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</si>
  <si>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</si>
  <si>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</si>
  <si>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</si>
  <si>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</si>
  <si>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</si>
  <si>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</si>
  <si>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</si>
  <si>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</si>
  <si>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</si>
  <si>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</si>
  <si>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</si>
  <si>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</si>
  <si>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</si>
  <si>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</si>
  <si>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</si>
  <si>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</si>
  <si>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</si>
  <si>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</si>
  <si>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</si>
  <si>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</si>
  <si>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</si>
  <si>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</si>
  <si>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</si>
  <si>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</si>
  <si>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</si>
  <si>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</si>
  <si>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</si>
  <si>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</si>
  <si>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</si>
  <si>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</si>
  <si>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</si>
  <si>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</si>
  <si>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</si>
  <si>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</si>
  <si>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</si>
  <si>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</si>
  <si>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</si>
  <si>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</si>
  <si>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</si>
  <si>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</si>
  <si>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</si>
  <si>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</si>
  <si>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</si>
  <si>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</si>
  <si>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</si>
  <si>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</si>
  <si>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</si>
  <si>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</si>
  <si>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</si>
  <si>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</si>
  <si>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</si>
  <si>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</si>
  <si>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</si>
  <si>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</si>
  <si>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</si>
  <si>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</si>
  <si>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</si>
  <si>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</si>
  <si>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</si>
  <si>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</si>
  <si>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</si>
  <si>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</si>
  <si>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</si>
  <si>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</si>
  <si>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</si>
  <si>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</si>
  <si>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</si>
  <si>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</si>
  <si>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</si>
  <si>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</si>
  <si>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</si>
  <si>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</si>
  <si>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</si>
  <si>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</si>
  <si>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</si>
  <si>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</si>
  <si>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</si>
  <si>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</si>
  <si>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</si>
  <si>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</si>
  <si>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</si>
  <si>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</si>
  <si>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</si>
  <si>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</si>
  <si>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</si>
  <si>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</si>
  <si>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</si>
  <si>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</si>
  <si>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</si>
  <si>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</si>
  <si>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</si>
  <si>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</si>
  <si>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</si>
  <si>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</si>
  <si>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</si>
  <si>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</si>
  <si>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</si>
  <si>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</si>
  <si>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</si>
  <si>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</si>
  <si>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</si>
  <si>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</si>
  <si>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</si>
  <si>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</si>
  <si>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</si>
  <si>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</si>
  <si>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</si>
  <si>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</si>
  <si>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</si>
  <si>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</si>
  <si>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</si>
  <si>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</si>
  <si>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</si>
  <si>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</si>
  <si>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</si>
  <si>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</si>
  <si>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</si>
  <si>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</si>
  <si>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</si>
  <si>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</si>
  <si>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</si>
  <si>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</si>
  <si>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</si>
  <si>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</si>
  <si>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</si>
  <si>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</si>
  <si>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</si>
  <si>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</si>
  <si>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</si>
  <si>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</si>
  <si>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</si>
  <si>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</si>
  <si>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</si>
  <si>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</si>
  <si>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</si>
  <si>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</si>
  <si>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</si>
  <si>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</si>
  <si>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</si>
  <si>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</si>
  <si>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</si>
  <si>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</si>
  <si>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</si>
  <si>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</si>
  <si>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</si>
  <si>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</si>
  <si>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</si>
  <si>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</si>
  <si>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</si>
  <si>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</si>
  <si>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</si>
  <si>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</si>
  <si>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</si>
  <si>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</si>
  <si>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</si>
  <si>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</si>
  <si>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</si>
  <si>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</si>
  <si>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</si>
  <si>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</si>
  <si>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</si>
  <si>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</si>
  <si>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</si>
  <si>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</si>
  <si>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</si>
  <si>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</si>
  <si>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</si>
  <si>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</si>
  <si>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</si>
  <si>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</si>
  <si>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</si>
  <si>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</si>
  <si>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</si>
  <si>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</si>
  <si>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</si>
  <si>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</si>
  <si>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</si>
  <si>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</si>
  <si>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</si>
  <si>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</si>
  <si>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</si>
  <si>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</si>
  <si>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</si>
  <si>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</si>
  <si>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</si>
  <si>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</si>
  <si>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</si>
  <si>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</si>
  <si>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</si>
  <si>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</si>
  <si>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</si>
  <si>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</si>
  <si>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</si>
  <si>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</si>
  <si>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</si>
  <si>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</si>
  <si>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</si>
  <si>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</si>
  <si>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</si>
  <si>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</si>
  <si>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</si>
  <si>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</si>
  <si>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</si>
  <si>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</si>
  <si>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</si>
  <si>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</si>
  <si>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</si>
  <si>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</si>
  <si>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</si>
  <si>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</si>
  <si>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</si>
  <si>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</si>
  <si>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</si>
  <si>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</si>
  <si>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</si>
  <si>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</si>
  <si>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</si>
  <si>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</si>
  <si>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</si>
  <si>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</si>
  <si>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</si>
  <si>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</si>
  <si>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</si>
  <si>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</si>
  <si>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</si>
  <si>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</si>
  <si>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</si>
  <si>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</si>
  <si>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</si>
  <si>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</si>
  <si>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</si>
  <si>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</si>
  <si>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</si>
  <si>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</si>
  <si>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</si>
  <si>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</si>
  <si>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</si>
  <si>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</si>
  <si>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</si>
  <si>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</si>
  <si>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</si>
  <si>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</si>
  <si>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</si>
  <si>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</si>
  <si>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</si>
  <si>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</si>
  <si>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</si>
  <si>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</si>
  <si>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</si>
  <si>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</si>
  <si>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</si>
  <si>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</si>
  <si>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</si>
  <si>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</si>
  <si>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</si>
  <si>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</si>
  <si>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</si>
  <si>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</si>
  <si>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</si>
  <si>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</si>
  <si>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</si>
  <si>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</si>
  <si>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</si>
  <si>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</si>
  <si>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</si>
  <si>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</si>
  <si>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</si>
  <si>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</si>
  <si>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</si>
  <si>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</si>
  <si>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</si>
  <si>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</si>
  <si>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</si>
  <si>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</si>
  <si>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</si>
  <si>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</si>
  <si>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</si>
  <si>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</si>
  <si>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</si>
  <si>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</si>
  <si>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</si>
  <si>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</si>
  <si>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</si>
  <si>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</si>
  <si>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</si>
  <si>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</si>
  <si>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</si>
  <si>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</si>
  <si>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</si>
  <si>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</si>
  <si>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</si>
  <si>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</si>
  <si>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</si>
  <si>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</si>
  <si>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</si>
  <si>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</si>
  <si>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</si>
  <si>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</si>
  <si>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</si>
  <si>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</si>
  <si>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</si>
  <si>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</si>
  <si>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</si>
  <si>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</si>
  <si>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</si>
  <si>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</si>
  <si>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</si>
  <si>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</si>
  <si>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</si>
  <si>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</si>
  <si>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</si>
  <si>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</si>
  <si>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</si>
  <si>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</si>
  <si>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</si>
  <si>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</si>
  <si>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</si>
  <si>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</si>
  <si>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</si>
  <si>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</si>
  <si>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</si>
  <si>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</si>
  <si>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</si>
  <si>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</si>
  <si>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</si>
  <si>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</si>
  <si>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</si>
  <si>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</si>
  <si>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</si>
  <si>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</si>
  <si>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</si>
  <si>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</si>
  <si>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</si>
  <si>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</si>
  <si>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</si>
  <si>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</si>
  <si>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</si>
  <si>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</si>
  <si>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</si>
  <si>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</si>
  <si>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</si>
  <si>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</si>
  <si>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</si>
  <si>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</si>
  <si>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</si>
  <si>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</si>
  <si>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</si>
  <si>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</si>
  <si>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</si>
  <si>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</si>
  <si>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</si>
  <si>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</si>
  <si>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</si>
  <si>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</si>
  <si>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</si>
  <si>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</si>
  <si>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</si>
  <si>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</si>
  <si>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</si>
  <si>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</si>
  <si>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</si>
  <si>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</si>
  <si>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</si>
  <si>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</si>
  <si>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</si>
  <si>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</si>
  <si>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</si>
  <si>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</si>
  <si>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</si>
  <si>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</si>
  <si>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</si>
  <si>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</si>
  <si>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</si>
  <si>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</si>
  <si>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</si>
  <si>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</si>
  <si>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</si>
  <si>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</si>
  <si>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</si>
  <si>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</si>
  <si>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</si>
  <si>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</si>
  <si>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</si>
  <si>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</si>
  <si>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</si>
  <si>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</si>
  <si>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</si>
  <si>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</si>
  <si>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</si>
  <si>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</si>
  <si>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</si>
  <si>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</si>
  <si>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</si>
  <si>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</si>
  <si>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</si>
  <si>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</si>
  <si>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</si>
  <si>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</si>
  <si>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</si>
  <si>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</si>
  <si>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</si>
  <si>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</si>
  <si>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</si>
  <si>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</si>
  <si>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</si>
  <si>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</si>
  <si>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</si>
  <si>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</si>
  <si>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</si>
  <si>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</si>
  <si>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</si>
  <si>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</si>
  <si>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</si>
  <si>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</si>
  <si>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</si>
  <si>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</si>
  <si>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</si>
  <si>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</si>
  <si>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</si>
  <si>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</si>
  <si>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</si>
  <si>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</si>
  <si>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</si>
  <si>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</si>
  <si>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</si>
  <si>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</si>
  <si>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</si>
  <si>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</si>
  <si>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</si>
  <si>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</si>
  <si>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</si>
  <si>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</si>
  <si>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</si>
  <si>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</si>
  <si>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</si>
  <si>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</si>
  <si>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</si>
  <si>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</si>
  <si>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</si>
  <si>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</si>
  <si>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</si>
  <si>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</si>
  <si>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</si>
  <si>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</si>
  <si>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</si>
  <si>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</si>
  <si>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</si>
  <si>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</si>
  <si>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</si>
  <si>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</si>
  <si>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</si>
  <si>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</si>
  <si>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</si>
  <si>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</si>
  <si>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</si>
  <si>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</si>
  <si>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</si>
  <si>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</si>
  <si>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</si>
  <si>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</si>
  <si>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</si>
  <si>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</si>
  <si>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</si>
  <si>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</si>
  <si>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</si>
  <si>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</si>
  <si>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</si>
  <si>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</si>
  <si>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</si>
  <si>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</si>
  <si>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</si>
  <si>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</si>
  <si>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</si>
  <si>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</si>
  <si>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</si>
  <si>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</si>
  <si>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</si>
  <si>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</si>
  <si>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</si>
  <si>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</si>
  <si>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</si>
  <si>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</si>
  <si>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</si>
  <si>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</si>
  <si>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</si>
  <si>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</si>
  <si>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</si>
  <si>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</si>
  <si>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</si>
  <si>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</si>
  <si>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</si>
  <si>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</si>
  <si>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</si>
  <si>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</si>
  <si>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</si>
  <si>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</si>
  <si>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</si>
  <si>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</si>
  <si>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</si>
  <si>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</si>
  <si>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</si>
  <si>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</si>
  <si>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</si>
  <si>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</si>
  <si>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</si>
  <si>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</si>
  <si>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</si>
  <si>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</si>
  <si>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</si>
  <si>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</si>
  <si>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</si>
  <si>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</si>
  <si>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</si>
  <si>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</si>
  <si>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</si>
  <si>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</si>
  <si>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</si>
  <si>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</si>
  <si>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</si>
  <si>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</si>
  <si>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</si>
  <si>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</si>
  <si>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</si>
  <si>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</si>
  <si>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</si>
  <si>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</si>
  <si>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</si>
  <si>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</si>
  <si>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</si>
  <si>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</si>
  <si>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</si>
  <si>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</si>
  <si>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</si>
  <si>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</si>
  <si>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</si>
  <si>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</si>
  <si>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</si>
  <si>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</si>
  <si>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</si>
  <si>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</si>
  <si>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</si>
  <si>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</si>
  <si>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</si>
  <si>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</si>
  <si>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</si>
  <si>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</si>
  <si>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</si>
  <si>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</si>
  <si>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</si>
  <si>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</si>
  <si>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</si>
  <si>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</si>
  <si>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</si>
  <si>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</si>
  <si>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</si>
  <si>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</si>
  <si>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</si>
  <si>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</si>
  <si>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</si>
  <si>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</si>
  <si>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</si>
  <si>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</si>
  <si>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</si>
  <si>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</si>
  <si>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</si>
  <si>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</si>
  <si>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</si>
  <si>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</si>
  <si>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</si>
  <si>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</si>
  <si>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</si>
  <si>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</si>
  <si>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</si>
  <si>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</si>
  <si>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</si>
  <si>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</si>
  <si>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</si>
  <si>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</si>
  <si>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</si>
  <si>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</si>
  <si>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</si>
  <si>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</si>
  <si>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</si>
  <si>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</si>
  <si>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</si>
  <si>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</si>
  <si>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</si>
  <si>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</si>
  <si>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</si>
  <si>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</si>
  <si>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</si>
  <si>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</si>
  <si>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</si>
  <si>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</si>
  <si>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</si>
  <si>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</si>
  <si>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</si>
  <si>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</si>
  <si>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</si>
  <si>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</si>
  <si>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</si>
  <si>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</si>
  <si>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</si>
  <si>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</si>
  <si>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</si>
  <si>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</si>
  <si>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</si>
  <si>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</si>
  <si>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</si>
  <si>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</si>
  <si>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</si>
  <si>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</si>
  <si>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</si>
  <si>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</si>
  <si>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</si>
  <si>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</si>
  <si>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</si>
  <si>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</si>
  <si>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</si>
  <si>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</si>
  <si>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</si>
  <si>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</si>
  <si>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</si>
  <si>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</si>
  <si>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</si>
  <si>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</si>
  <si>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</si>
  <si>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</si>
  <si>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</si>
  <si>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</si>
  <si>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</si>
  <si>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</si>
  <si>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</si>
  <si>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</si>
  <si>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</si>
  <si>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</si>
  <si>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</si>
  <si>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</si>
  <si>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</si>
  <si>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</si>
  <si>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</si>
  <si>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</si>
  <si>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</si>
  <si>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</si>
  <si>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</si>
  <si>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</si>
  <si>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</si>
  <si>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</si>
  <si>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</si>
  <si>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</si>
  <si>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</si>
  <si>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</si>
  <si>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</si>
  <si>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</si>
  <si>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</si>
  <si>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</si>
  <si>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</si>
  <si>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</si>
  <si>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</si>
  <si>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</si>
  <si>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</si>
  <si>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</si>
  <si>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</si>
  <si>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</si>
  <si>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</si>
  <si>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</si>
  <si>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</si>
  <si>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</si>
  <si>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</si>
  <si>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</si>
  <si>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</si>
  <si>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</si>
  <si>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</si>
  <si>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</si>
  <si>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</si>
  <si>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</si>
  <si>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</si>
  <si>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</si>
  <si>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</si>
  <si>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</si>
  <si>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</si>
  <si>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</si>
  <si>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</si>
  <si>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</si>
  <si>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</si>
  <si>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</si>
  <si>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</si>
  <si>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</si>
  <si>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</si>
  <si>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</si>
  <si>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</si>
  <si>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</si>
  <si>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</si>
  <si>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</si>
  <si>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</si>
  <si>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</si>
  <si>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</si>
  <si>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</si>
  <si>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</si>
  <si>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</si>
  <si>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</si>
  <si>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</si>
  <si>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</si>
  <si>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</si>
  <si>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</si>
  <si>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</si>
  <si>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</si>
  <si>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</si>
  <si>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</si>
  <si>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</si>
  <si>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</si>
  <si>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</si>
  <si>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</si>
  <si>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</si>
  <si>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</si>
  <si>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</si>
  <si>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</si>
  <si>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</si>
  <si>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</si>
  <si>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</si>
  <si>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</si>
  <si>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</si>
  <si>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</si>
  <si>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</si>
  <si>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</si>
  <si>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</si>
  <si>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</si>
  <si>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</si>
  <si>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</si>
  <si>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</si>
  <si>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</si>
  <si>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</si>
  <si>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</si>
  <si>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</si>
  <si>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</si>
  <si>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</si>
  <si>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</si>
  <si>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</si>
  <si>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</si>
  <si>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</si>
  <si>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</si>
  <si>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</si>
  <si>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</si>
  <si>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</si>
  <si>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</si>
  <si>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</si>
  <si>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</si>
  <si>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</si>
  <si>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</si>
  <si>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</si>
  <si>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</si>
  <si>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</si>
  <si>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</si>
  <si>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</si>
  <si>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</si>
  <si>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</si>
  <si>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</si>
  <si>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</si>
  <si>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</si>
  <si>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</si>
  <si>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</si>
  <si>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</si>
  <si>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</si>
  <si>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</si>
  <si>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</si>
  <si>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</si>
  <si>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</si>
  <si>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</si>
  <si>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</si>
  <si>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</si>
  <si>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</si>
  <si>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</si>
  <si>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</si>
  <si>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</si>
  <si>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</si>
  <si>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</si>
  <si>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</si>
  <si>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</si>
  <si>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</si>
  <si>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</si>
  <si>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</si>
  <si>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</si>
  <si>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</si>
  <si>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</si>
  <si>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</si>
  <si>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</si>
  <si>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</si>
  <si>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</si>
  <si>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</si>
  <si>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</si>
  <si>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</si>
  <si>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</si>
  <si>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</si>
  <si>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</si>
  <si>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</si>
  <si>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</si>
  <si>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</si>
  <si>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</si>
  <si>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</si>
  <si>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</si>
  <si>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</si>
  <si>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</si>
  <si>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</si>
  <si>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</si>
  <si>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</si>
  <si>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</si>
  <si>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</si>
  <si>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</si>
  <si>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</si>
  <si>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</si>
  <si>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</si>
  <si>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</si>
  <si>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</si>
  <si>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</si>
  <si>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</si>
  <si>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</si>
  <si>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</si>
  <si>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</si>
  <si>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</si>
  <si>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</si>
  <si>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</si>
  <si>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</si>
  <si>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</si>
  <si>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</si>
  <si>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</si>
  <si>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</si>
  <si>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</si>
  <si>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</si>
  <si>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</si>
  <si>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</si>
  <si>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</si>
  <si>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</si>
  <si>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</si>
  <si>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</si>
  <si>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</si>
  <si>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</si>
  <si>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</si>
  <si>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</si>
  <si>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</si>
  <si>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</si>
  <si>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</si>
  <si>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</si>
  <si>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</si>
  <si>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</si>
  <si>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</si>
  <si>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</si>
  <si>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</si>
  <si>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</si>
  <si>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</si>
  <si>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</si>
  <si>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</si>
  <si>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</si>
  <si>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</si>
  <si>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</si>
  <si>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</si>
  <si>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</si>
  <si>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</si>
  <si>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</si>
  <si>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</si>
  <si>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</si>
  <si>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</si>
  <si>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</si>
  <si>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</si>
  <si>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</si>
  <si>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</si>
  <si>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</si>
  <si>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</si>
  <si>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</si>
  <si>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</si>
  <si>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</si>
  <si>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</si>
  <si>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</si>
  <si>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</si>
  <si>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</si>
  <si>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</si>
  <si>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</si>
  <si>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</si>
  <si>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</si>
  <si>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</si>
  <si>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</si>
  <si>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</si>
  <si>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</si>
  <si>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</si>
  <si>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</si>
  <si>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</si>
  <si>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</si>
  <si>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</si>
  <si>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</si>
  <si>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</si>
  <si>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</si>
  <si>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</si>
  <si>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</si>
  <si>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</si>
  <si>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</si>
  <si>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</si>
  <si>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</si>
  <si>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</si>
  <si>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</si>
  <si>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</si>
  <si>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</si>
  <si>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</si>
  <si>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</si>
  <si>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</si>
  <si>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</si>
  <si>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</si>
  <si>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</si>
  <si>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</si>
  <si>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</si>
  <si>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</si>
  <si>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</si>
  <si>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</si>
  <si>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</si>
  <si>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</si>
  <si>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</si>
  <si>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</si>
  <si>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</si>
  <si>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</si>
  <si>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</si>
  <si>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</si>
  <si>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</si>
  <si>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</si>
  <si>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</si>
  <si>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</si>
  <si>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</si>
  <si>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</si>
  <si>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</si>
  <si>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</si>
  <si>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</si>
  <si>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</si>
  <si>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</si>
  <si>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</si>
  <si>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</si>
  <si>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</si>
  <si>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</si>
  <si>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</si>
  <si>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</si>
  <si>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</si>
  <si>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</si>
  <si>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</si>
  <si>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</si>
  <si>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</si>
  <si>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</si>
  <si>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</si>
  <si>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</si>
  <si>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</si>
  <si>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</si>
  <si>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</si>
  <si>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</si>
  <si>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</si>
  <si>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</si>
  <si>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</si>
  <si>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</si>
  <si>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</si>
  <si>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</si>
  <si>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</si>
  <si>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</si>
  <si>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</si>
  <si>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</si>
  <si>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</si>
  <si>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</si>
  <si>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</si>
  <si>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</si>
  <si>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</si>
  <si>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</si>
  <si>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</si>
  <si>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</si>
  <si>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</si>
  <si>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</si>
  <si>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</si>
  <si>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</si>
  <si>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</si>
  <si>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</si>
  <si>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</si>
  <si>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</si>
  <si>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</si>
  <si>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</si>
  <si>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</si>
  <si>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</si>
  <si>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</si>
  <si>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</si>
  <si>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</si>
  <si>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</si>
  <si>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</si>
  <si>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</si>
  <si>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</si>
  <si>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</si>
  <si>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</si>
  <si>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</si>
  <si>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</si>
  <si>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</si>
  <si>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</si>
  <si>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</si>
  <si>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</si>
  <si>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</si>
  <si>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</si>
  <si>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</si>
  <si>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</si>
  <si>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</si>
  <si>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</si>
  <si>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</si>
  <si>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</si>
  <si>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</si>
  <si>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</si>
  <si>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</si>
  <si>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</si>
  <si>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</si>
  <si>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</si>
  <si>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</si>
  <si>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</si>
  <si>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</si>
  <si>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</si>
  <si>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</si>
  <si>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</si>
  <si>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</si>
  <si>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</si>
  <si>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</si>
  <si>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</si>
  <si>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</si>
  <si>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</si>
  <si>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</si>
  <si>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</si>
  <si>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</si>
  <si>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</si>
  <si>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</si>
  <si>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</si>
  <si>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</si>
  <si>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</si>
  <si>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</si>
  <si>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</si>
  <si>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</si>
  <si>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</si>
  <si>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</si>
  <si>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</si>
  <si>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</si>
  <si>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</si>
  <si>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</si>
  <si>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</si>
  <si>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</si>
  <si>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</si>
  <si>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</si>
  <si>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</si>
  <si>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</si>
  <si>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</si>
  <si>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</si>
  <si>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</si>
  <si>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</si>
  <si>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</si>
  <si>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</si>
  <si>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</si>
  <si>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</si>
  <si>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</si>
  <si>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</si>
  <si>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</si>
  <si>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</si>
  <si>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</si>
  <si>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</si>
  <si>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</si>
  <si>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</si>
  <si>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</si>
  <si>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</si>
  <si>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</si>
  <si>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</si>
  <si>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</si>
  <si>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</si>
  <si>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</si>
  <si>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</si>
  <si>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</si>
  <si>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</si>
  <si>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</si>
  <si>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</si>
  <si>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</si>
  <si>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</si>
  <si>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</si>
  <si>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</si>
  <si>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</si>
  <si>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</si>
  <si>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</si>
  <si>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</si>
  <si>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</si>
  <si>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</si>
  <si>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</si>
  <si>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</si>
  <si>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</si>
  <si>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</si>
  <si>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</si>
  <si>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</si>
  <si>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</si>
  <si>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</si>
  <si>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</si>
  <si>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</si>
  <si>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</si>
  <si>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</si>
  <si>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</si>
  <si>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</si>
  <si>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</si>
  <si>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</si>
  <si>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</si>
  <si>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</si>
  <si>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</si>
  <si>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</si>
  <si>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</si>
  <si>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</si>
  <si>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</si>
  <si>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</si>
  <si>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</si>
  <si>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</si>
  <si>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</si>
  <si>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</si>
  <si>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</si>
  <si>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</si>
  <si>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</si>
  <si>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</si>
  <si>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</si>
  <si>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</si>
  <si>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</si>
  <si>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</si>
  <si>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</si>
  <si>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</si>
  <si>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</si>
  <si>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</si>
  <si>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</si>
  <si>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</si>
  <si>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</si>
  <si>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</si>
  <si>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</si>
  <si>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</si>
  <si>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</si>
  <si>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</si>
  <si>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</si>
  <si>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</si>
  <si>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</si>
  <si>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</si>
  <si>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</si>
  <si>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</si>
  <si>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</si>
  <si>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</si>
  <si>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</si>
  <si>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</si>
  <si>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</si>
  <si>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</si>
  <si>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</si>
  <si>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</si>
  <si>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</si>
  <si>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</si>
  <si>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</si>
  <si>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</si>
  <si>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</si>
  <si>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</si>
  <si>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</si>
  <si>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</si>
  <si>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</si>
  <si>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</si>
  <si>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</si>
  <si>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</si>
  <si>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</si>
  <si>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</si>
  <si>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</si>
  <si>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</si>
  <si>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</si>
  <si>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</si>
  <si>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</si>
  <si>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</si>
  <si>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</si>
  <si>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</si>
  <si>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</si>
  <si>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</si>
  <si>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</si>
  <si>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</si>
  <si>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</si>
  <si>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</si>
  <si>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</si>
  <si>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</si>
  <si>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</si>
  <si>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</si>
  <si>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</si>
  <si>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</si>
  <si>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</si>
  <si>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</si>
  <si>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</si>
  <si>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</si>
  <si>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</si>
  <si>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</si>
  <si>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</si>
  <si>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</si>
  <si>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</si>
  <si>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</si>
  <si>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</si>
  <si>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</si>
  <si>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</si>
  <si>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</si>
  <si>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</si>
  <si>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</si>
  <si>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</si>
  <si>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</si>
  <si>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</si>
  <si>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</si>
  <si>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</si>
  <si>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</si>
  <si>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</si>
  <si>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</si>
  <si>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</si>
  <si>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</si>
  <si>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</si>
  <si>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</si>
  <si>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</si>
  <si>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</si>
  <si>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</si>
  <si>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</si>
  <si>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</si>
  <si>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</si>
  <si>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</si>
  <si>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</si>
  <si>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</si>
  <si>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</si>
  <si>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</si>
  <si>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</si>
  <si>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</si>
  <si>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</si>
  <si>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</si>
  <si>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</si>
  <si>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</si>
  <si>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</si>
  <si>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</si>
  <si>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</si>
  <si>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</si>
  <si>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</si>
  <si>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</si>
  <si>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</si>
  <si>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</si>
  <si>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</si>
  <si>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</si>
  <si>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</si>
  <si>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</si>
  <si>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</si>
  <si>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</si>
  <si>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</si>
  <si>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</si>
  <si>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</si>
  <si>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</si>
  <si>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</si>
  <si>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</si>
  <si>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</si>
  <si>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</si>
  <si>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</si>
  <si>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</si>
  <si>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</si>
  <si>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</si>
  <si>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</si>
  <si>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</si>
  <si>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</si>
  <si>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</si>
  <si>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</si>
  <si>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</si>
  <si>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</si>
  <si>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</si>
  <si>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</si>
  <si>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</si>
  <si>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</si>
  <si>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</si>
  <si>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</si>
  <si>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</si>
  <si>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</si>
  <si>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</si>
  <si>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</si>
  <si>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</si>
  <si>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</si>
  <si>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</si>
  <si>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</si>
  <si>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</si>
  <si>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</si>
  <si>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</si>
  <si>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</si>
  <si>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</si>
  <si>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</si>
  <si>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</si>
  <si>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</si>
  <si>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</si>
  <si>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</si>
  <si>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</si>
  <si>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</si>
  <si>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</si>
  <si>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</si>
  <si>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</si>
  <si>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</si>
  <si>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</si>
  <si>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</si>
  <si>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</si>
  <si>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</si>
  <si>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</si>
  <si>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</si>
  <si>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</si>
  <si>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</si>
  <si>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</si>
  <si>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</si>
  <si>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</si>
  <si>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</si>
  <si>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</si>
  <si>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</si>
  <si>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</si>
  <si>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</si>
  <si>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</si>
  <si>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</si>
  <si>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</si>
  <si>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</si>
  <si>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</si>
  <si>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</si>
  <si>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</si>
  <si>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</si>
  <si>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</si>
  <si>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</si>
  <si>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</si>
  <si>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</si>
  <si>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</si>
  <si>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</si>
  <si>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</si>
  <si>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</si>
  <si>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</si>
  <si>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</si>
  <si>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</si>
  <si>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</si>
  <si>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</si>
  <si>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</si>
  <si>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</si>
  <si>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</si>
  <si>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</si>
  <si>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</si>
  <si>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</si>
  <si>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</si>
  <si>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</si>
  <si>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</si>
  <si>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</si>
  <si>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</si>
  <si>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</si>
  <si>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</si>
  <si>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</si>
  <si>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</si>
  <si>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</si>
  <si>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</si>
  <si>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</si>
  <si>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</si>
  <si>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</si>
  <si>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</si>
  <si>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</si>
  <si>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</si>
  <si>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</si>
  <si>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</si>
  <si>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</si>
  <si>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</si>
  <si>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</si>
  <si>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</si>
  <si>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</si>
  <si>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</si>
  <si>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</si>
  <si>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</si>
  <si>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</si>
  <si>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</si>
  <si>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</si>
  <si>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</si>
  <si>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</si>
  <si>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</si>
  <si>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</si>
  <si>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</si>
  <si>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</si>
  <si>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</si>
  <si>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</si>
  <si>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</si>
  <si>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</si>
  <si>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</si>
  <si>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</si>
  <si>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</si>
  <si>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</si>
  <si>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</si>
  <si>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</si>
  <si>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</si>
  <si>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</si>
  <si>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</si>
  <si>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</si>
  <si>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</si>
  <si>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</si>
  <si>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</si>
  <si>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</si>
  <si>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</si>
  <si>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</si>
  <si>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</si>
  <si>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</si>
  <si>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</si>
  <si>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</si>
  <si>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</si>
  <si>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</si>
  <si>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</si>
  <si>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</si>
  <si>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</si>
  <si>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</si>
  <si>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</si>
  <si>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</si>
  <si>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</si>
  <si>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</si>
  <si>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</si>
  <si>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</si>
  <si>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</si>
  <si>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</si>
  <si>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</si>
  <si>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</si>
  <si>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</si>
  <si>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</si>
  <si>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</si>
  <si>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</si>
  <si>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</si>
  <si>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</si>
  <si>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</si>
  <si>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</si>
  <si>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</si>
  <si>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</si>
  <si>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</si>
  <si>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</si>
  <si>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</si>
  <si>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</si>
  <si>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</si>
  <si>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</si>
  <si>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</si>
  <si>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</si>
  <si>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</si>
  <si>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</si>
  <si>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</si>
  <si>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</si>
  <si>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</si>
  <si>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</si>
  <si>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</si>
  <si>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</si>
  <si>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</si>
  <si>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</si>
  <si>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</si>
  <si>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</si>
  <si>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</si>
  <si>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</si>
  <si>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</si>
  <si>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</si>
  <si>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</si>
  <si>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</si>
  <si>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</si>
  <si>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</si>
  <si>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</si>
  <si>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</si>
  <si>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</si>
  <si>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</si>
  <si>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</si>
  <si>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</si>
  <si>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</si>
  <si>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</si>
  <si>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</si>
  <si>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</si>
  <si>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</si>
  <si>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</si>
  <si>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</si>
  <si>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</si>
  <si>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</si>
  <si>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</si>
  <si>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</si>
  <si>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</si>
  <si>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</si>
  <si>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</si>
  <si>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</si>
  <si>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</si>
  <si>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</si>
  <si>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</si>
  <si>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</si>
  <si>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</si>
  <si>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</si>
  <si>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</si>
  <si>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</si>
  <si>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</si>
  <si>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</si>
  <si>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</si>
  <si>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</si>
  <si>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</si>
  <si>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</si>
  <si>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</si>
  <si>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</si>
  <si>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</si>
  <si>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</si>
  <si>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</si>
  <si>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</si>
  <si>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</si>
  <si>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</si>
  <si>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</si>
  <si>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</si>
  <si>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</si>
  <si>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</si>
  <si>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</si>
  <si>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</si>
  <si>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</si>
  <si>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</si>
  <si>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</si>
  <si>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</si>
  <si>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</si>
  <si>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</si>
  <si>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</si>
  <si>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</si>
  <si>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</si>
  <si>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</si>
  <si>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</si>
  <si>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</si>
  <si>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</si>
  <si>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</si>
  <si>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</si>
  <si>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</si>
  <si>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</si>
  <si>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</si>
  <si>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</si>
  <si>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</si>
  <si>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</si>
  <si>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</si>
  <si>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</si>
  <si>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</si>
  <si>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</si>
  <si>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</si>
  <si>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</si>
  <si>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</si>
  <si>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</si>
  <si>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</si>
  <si>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</si>
  <si>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</si>
  <si>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</si>
  <si>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</si>
  <si>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</si>
  <si>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</si>
  <si>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</si>
  <si>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</si>
  <si>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</si>
  <si>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</si>
  <si>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</si>
  <si>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</si>
  <si>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</si>
  <si>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</si>
  <si>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</si>
  <si>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</si>
  <si>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</si>
  <si>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</si>
  <si>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</si>
  <si>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</si>
  <si>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</si>
  <si>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</si>
  <si>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</si>
  <si>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</si>
  <si>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</si>
  <si>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</si>
  <si>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</si>
  <si>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</si>
  <si>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</si>
  <si>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</si>
  <si>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</si>
  <si>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</si>
  <si>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</si>
  <si>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</si>
  <si>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</si>
  <si>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</si>
  <si>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</si>
  <si>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</si>
  <si>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</si>
  <si>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</si>
  <si>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</si>
  <si>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</si>
  <si>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</si>
  <si>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</si>
  <si>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</si>
  <si>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</si>
  <si>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</si>
  <si>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</si>
  <si>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</si>
  <si>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</si>
  <si>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</si>
  <si>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</si>
  <si>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</si>
  <si>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</si>
  <si>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</si>
  <si>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</si>
  <si>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</si>
  <si>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</si>
  <si>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</si>
  <si>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</si>
  <si>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</si>
  <si>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</si>
  <si>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</si>
  <si>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</si>
  <si>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</si>
  <si>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</si>
  <si>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</si>
  <si>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</si>
  <si>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</si>
  <si>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</si>
  <si>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</si>
  <si>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</si>
  <si>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</si>
  <si>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</si>
  <si>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</si>
  <si>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</si>
  <si>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</si>
  <si>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</si>
  <si>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</si>
  <si>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</si>
  <si>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</si>
  <si>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</si>
  <si>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</si>
  <si>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</si>
  <si>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</si>
  <si>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</si>
  <si>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</si>
  <si>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</si>
  <si>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</si>
  <si>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</si>
  <si>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</si>
  <si>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</si>
  <si>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</si>
  <si>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</si>
  <si>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</si>
  <si>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</si>
  <si>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</si>
  <si>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</si>
  <si>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</si>
  <si>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</si>
  <si>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</si>
  <si>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</si>
  <si>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</si>
  <si>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</si>
  <si>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</si>
  <si>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</si>
  <si>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</si>
  <si>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</si>
  <si>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</si>
  <si>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</si>
  <si>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</si>
  <si>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</si>
  <si>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</si>
  <si>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</si>
  <si>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</si>
  <si>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</si>
  <si>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</si>
  <si>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</si>
  <si>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</si>
  <si>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</si>
  <si>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</si>
  <si>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</si>
  <si>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</si>
  <si>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</si>
  <si>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</si>
  <si>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</si>
  <si>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</si>
  <si>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</si>
  <si>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</si>
  <si>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</si>
  <si>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</si>
  <si>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</si>
  <si>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</si>
  <si>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</si>
  <si>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</si>
  <si>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</si>
  <si>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</si>
  <si>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</si>
  <si>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</si>
  <si>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</si>
  <si>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</si>
  <si>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</si>
  <si>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</si>
  <si>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</si>
  <si>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</si>
  <si>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</si>
  <si>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</si>
  <si>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</si>
  <si>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</si>
  <si>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</si>
  <si>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</si>
  <si>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</si>
  <si>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</si>
  <si>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</si>
  <si>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</si>
  <si>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</si>
  <si>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</si>
  <si>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</si>
  <si>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</si>
  <si>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</si>
  <si>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</si>
  <si>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</si>
  <si>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</si>
  <si>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</si>
  <si>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</si>
  <si>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</si>
  <si>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</si>
  <si>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</si>
  <si>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</si>
  <si>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</si>
  <si>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</si>
  <si>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</si>
  <si>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</si>
  <si>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</si>
  <si>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</si>
  <si>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</si>
  <si>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</si>
  <si>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</si>
  <si>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</si>
  <si>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</si>
  <si>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</si>
  <si>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</si>
  <si>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</si>
  <si>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</si>
  <si>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</si>
  <si>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</si>
  <si>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</si>
  <si>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</si>
  <si>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</si>
  <si>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</si>
  <si>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</si>
  <si>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</si>
  <si>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</si>
  <si>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</si>
  <si>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</si>
  <si>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</si>
  <si>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</si>
  <si>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</si>
  <si>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</si>
  <si>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</si>
  <si>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</si>
  <si>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</si>
  <si>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</si>
  <si>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</si>
  <si>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</si>
  <si>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</si>
  <si>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</si>
  <si>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</si>
  <si>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</si>
  <si>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</si>
  <si>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</si>
  <si>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</si>
  <si>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</si>
  <si>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</si>
  <si>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</si>
  <si>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</si>
  <si>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</si>
  <si>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</si>
  <si>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</si>
  <si>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</si>
  <si>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</si>
  <si>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</si>
  <si>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</si>
  <si>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</si>
  <si>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</si>
  <si>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</si>
  <si>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</si>
  <si>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</si>
  <si>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</si>
  <si>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</si>
  <si>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</si>
  <si>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</si>
  <si>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</si>
  <si>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</si>
  <si>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</si>
  <si>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</si>
  <si>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</si>
  <si>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</si>
  <si>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</si>
  <si>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</si>
  <si>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</si>
  <si>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</si>
  <si>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</si>
  <si>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</si>
  <si>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</si>
  <si>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</si>
  <si>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</si>
  <si>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</si>
  <si>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</si>
  <si>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</si>
  <si>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</si>
  <si>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</si>
  <si>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</si>
  <si>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</si>
  <si>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</si>
  <si>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</si>
  <si>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</si>
  <si>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</si>
  <si>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</si>
  <si>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</si>
  <si>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</si>
  <si>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</si>
  <si>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</si>
  <si>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</si>
  <si>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</si>
  <si>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</si>
  <si>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</si>
  <si>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</si>
  <si>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</si>
  <si>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</si>
  <si>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</si>
  <si>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</si>
  <si>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</si>
  <si>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</si>
  <si>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</si>
  <si>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</si>
  <si>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</si>
  <si>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</si>
  <si>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</si>
  <si>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</si>
  <si>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</si>
  <si>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</si>
  <si>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</si>
  <si>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</si>
  <si>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</si>
  <si>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</si>
  <si>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</si>
  <si>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</si>
  <si>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</si>
  <si>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</si>
  <si>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</si>
  <si>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</si>
  <si>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</si>
  <si>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</si>
  <si>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</si>
  <si>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</si>
  <si>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</si>
  <si>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</si>
  <si>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</si>
  <si>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</si>
  <si>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</si>
  <si>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</si>
  <si>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</si>
  <si>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</si>
  <si>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</si>
  <si>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</si>
  <si>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</si>
  <si>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</si>
  <si>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</si>
  <si>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</si>
  <si>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</si>
  <si>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</si>
  <si>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</si>
  <si>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</si>
  <si>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</si>
  <si>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</si>
  <si>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</si>
  <si>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</si>
  <si>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</si>
  <si>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</si>
  <si>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</si>
  <si>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</si>
  <si>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</si>
  <si>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</si>
  <si>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</si>
  <si>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</si>
  <si>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</si>
  <si>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</si>
  <si>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</si>
  <si>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</si>
  <si>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</si>
  <si>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</si>
  <si>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</si>
  <si>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</si>
  <si>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</si>
  <si>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</si>
  <si>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</si>
  <si>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</si>
  <si>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</si>
  <si>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</si>
  <si>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</si>
  <si>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</si>
  <si>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</si>
  <si>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</si>
  <si>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</si>
  <si>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</si>
  <si>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</si>
  <si>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</si>
  <si>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</si>
  <si>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</si>
  <si>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</si>
  <si>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</si>
  <si>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</si>
  <si>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</si>
  <si>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</si>
  <si>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</si>
  <si>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</si>
  <si>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</si>
  <si>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</si>
  <si>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</si>
  <si>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</si>
  <si>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</si>
  <si>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</si>
  <si>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</si>
  <si>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</si>
  <si>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</si>
  <si>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</si>
  <si>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</si>
  <si>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</si>
  <si>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</si>
  <si>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</si>
  <si>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</si>
  <si>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</si>
  <si>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</si>
  <si>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</si>
  <si>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</si>
  <si>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</si>
  <si>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</si>
  <si>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</si>
  <si>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</si>
  <si>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</si>
  <si>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</si>
  <si>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</si>
  <si>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</si>
  <si>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</si>
  <si>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</si>
  <si>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</si>
  <si>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</si>
  <si>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</si>
  <si>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</si>
  <si>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</si>
  <si>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</si>
  <si>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</si>
  <si>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</si>
  <si>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</si>
  <si>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</si>
  <si>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</si>
  <si>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</si>
  <si>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</si>
  <si>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</si>
  <si>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</si>
  <si>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</si>
  <si>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</si>
  <si>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</si>
  <si>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</si>
  <si>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</si>
  <si>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</si>
  <si>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</si>
  <si>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</si>
  <si>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</si>
  <si>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</si>
  <si>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</si>
  <si>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</si>
  <si>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</si>
  <si>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</si>
  <si>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</si>
  <si>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</si>
  <si>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</si>
  <si>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</si>
  <si>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</si>
  <si>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</si>
  <si>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</si>
  <si>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</si>
  <si>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</si>
  <si>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</si>
  <si>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</si>
  <si>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</si>
  <si>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</si>
  <si>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</si>
  <si>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</si>
  <si>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</si>
  <si>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</si>
  <si>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</si>
  <si>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</si>
  <si>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</si>
  <si>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</si>
  <si>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</si>
  <si>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</si>
  <si>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</si>
  <si>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</si>
  <si>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</si>
  <si>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</si>
  <si>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</si>
  <si>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</si>
  <si>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</si>
  <si>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</si>
  <si>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</si>
  <si>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</si>
  <si>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</si>
  <si>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</si>
  <si>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</si>
  <si>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</si>
  <si>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</si>
  <si>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</si>
  <si>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</si>
  <si>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</si>
  <si>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</si>
  <si>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</si>
  <si>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</si>
  <si>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</si>
  <si>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</si>
  <si>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</si>
  <si>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</si>
  <si>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</si>
  <si>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</si>
  <si>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</si>
  <si>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</si>
  <si>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</si>
  <si>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</si>
  <si>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</si>
  <si>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</si>
  <si>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</si>
  <si>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</si>
  <si>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</si>
  <si>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</si>
  <si>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</si>
  <si>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</si>
  <si>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</si>
  <si>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</si>
  <si>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</si>
  <si>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</si>
  <si>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</si>
  <si>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</si>
  <si>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</si>
  <si>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</si>
  <si>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</si>
  <si>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</si>
  <si>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</si>
  <si>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</si>
  <si>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</si>
  <si>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</si>
  <si>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</si>
  <si>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</si>
  <si>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</si>
  <si>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</si>
  <si>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</si>
  <si>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</si>
  <si>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</si>
  <si>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</si>
  <si>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</si>
  <si>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</si>
  <si>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</si>
  <si>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</si>
  <si>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</si>
  <si>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</si>
  <si>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</si>
  <si>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</si>
  <si>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</si>
  <si>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</si>
  <si>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</si>
  <si>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</si>
  <si>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</si>
  <si>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</si>
  <si>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</si>
  <si>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</si>
  <si>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</si>
  <si>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</si>
  <si>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</si>
  <si>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</si>
  <si>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</si>
  <si>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</si>
  <si>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</si>
  <si>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</si>
  <si>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</si>
  <si>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</si>
  <si>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</si>
  <si>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</si>
  <si>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</si>
  <si>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</si>
  <si>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</si>
  <si>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</si>
  <si>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</si>
  <si>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</si>
  <si>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</si>
  <si>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</si>
  <si>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</si>
  <si>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</si>
  <si>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</si>
  <si>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</si>
  <si>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</si>
  <si>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</si>
  <si>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</si>
  <si>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</si>
  <si>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</si>
  <si>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</si>
  <si>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</si>
  <si>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</si>
  <si>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</si>
  <si>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</si>
  <si>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</si>
  <si>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</si>
  <si>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</si>
  <si>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</si>
  <si>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</si>
  <si>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</si>
  <si>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</si>
  <si>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</si>
  <si>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</si>
  <si>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</si>
  <si>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</si>
  <si>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</si>
  <si>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</si>
  <si>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</si>
  <si>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</si>
  <si>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</si>
  <si>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</si>
  <si>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</si>
  <si>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</si>
  <si>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</si>
  <si>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</si>
  <si>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</si>
  <si>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</si>
  <si>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</si>
  <si>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</si>
  <si>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</si>
  <si>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</si>
  <si>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</si>
  <si>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</si>
  <si>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</si>
  <si>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</si>
  <si>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</si>
  <si>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</si>
  <si>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</si>
  <si>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</si>
  <si>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</si>
  <si>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</si>
  <si>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</si>
  <si>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</si>
  <si>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</si>
  <si>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</si>
  <si>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</si>
  <si>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</si>
  <si>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</si>
  <si>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</si>
  <si>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</si>
  <si>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</si>
  <si>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</si>
  <si>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</si>
  <si>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</si>
  <si>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</si>
  <si>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</si>
  <si>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</si>
  <si>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</si>
  <si>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</si>
  <si>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</si>
  <si>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</si>
  <si>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</si>
  <si>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</si>
  <si>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</si>
  <si>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</si>
  <si>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</si>
  <si>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</si>
  <si>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</si>
  <si>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</si>
  <si>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</si>
  <si>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</si>
  <si>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</si>
  <si>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</si>
  <si>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</si>
  <si>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</si>
  <si>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</si>
  <si>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</si>
  <si>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</si>
  <si>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</si>
  <si>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</si>
  <si>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</si>
  <si>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</si>
  <si>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</si>
  <si>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</si>
  <si>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</si>
  <si>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</si>
  <si>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</si>
  <si>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</si>
  <si>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</si>
  <si>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</si>
  <si>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</si>
  <si>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</si>
  <si>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</si>
  <si>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</si>
  <si>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</si>
  <si>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</si>
  <si>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</si>
  <si>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</si>
  <si>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</si>
  <si>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</si>
  <si>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</si>
  <si>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</si>
  <si>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</si>
  <si>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</si>
  <si>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</si>
  <si>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</si>
  <si>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</si>
  <si>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</si>
  <si>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</si>
  <si>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</si>
  <si>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</si>
  <si>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</si>
  <si>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</si>
  <si>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</si>
  <si>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</si>
  <si>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</si>
  <si>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</si>
  <si>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</si>
  <si>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</si>
  <si>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</si>
  <si>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</si>
  <si>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</si>
  <si>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</si>
  <si>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</si>
  <si>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</si>
  <si>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</si>
  <si>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</si>
  <si>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</si>
  <si>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</si>
  <si>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</si>
  <si>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</si>
  <si>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</si>
  <si>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</si>
  <si>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</si>
  <si>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</si>
  <si>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</si>
  <si>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</si>
  <si>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</si>
  <si>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</si>
  <si>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</si>
  <si>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</si>
  <si>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</si>
  <si>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</si>
  <si>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</si>
  <si>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</si>
  <si>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</si>
  <si>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</si>
  <si>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</si>
  <si>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</si>
  <si>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</si>
  <si>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</si>
  <si>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</si>
  <si>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</si>
  <si>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</si>
  <si>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</si>
  <si>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</si>
  <si>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</si>
  <si>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</si>
  <si>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</si>
  <si>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</si>
  <si>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</si>
  <si>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</si>
  <si>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</si>
  <si>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</si>
  <si>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</si>
  <si>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</si>
  <si>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</si>
  <si>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</si>
  <si>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</si>
  <si>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</si>
  <si>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</si>
  <si>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</si>
  <si>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</si>
  <si>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</si>
  <si>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</si>
  <si>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</si>
  <si>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</si>
  <si>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</si>
  <si>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</si>
  <si>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</si>
  <si>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</si>
  <si>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</si>
  <si>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</si>
  <si>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</si>
  <si>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</si>
  <si>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</si>
  <si>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</si>
  <si>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</si>
  <si>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</si>
  <si>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</si>
  <si>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</si>
  <si>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</si>
  <si>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</si>
  <si>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</si>
  <si>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</si>
  <si>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</si>
  <si>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</si>
  <si>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</si>
  <si>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</si>
  <si>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</si>
  <si>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</si>
  <si>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</si>
  <si>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</si>
  <si>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</si>
  <si>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</si>
  <si>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</si>
  <si>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</si>
  <si>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</si>
  <si>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</si>
  <si>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</si>
  <si>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</si>
  <si>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</si>
  <si>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</si>
  <si>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</si>
  <si>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</si>
  <si>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</si>
  <si>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</si>
  <si>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</si>
  <si>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</si>
  <si>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</si>
  <si>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</si>
  <si>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</si>
  <si>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</si>
  <si>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</si>
  <si>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</si>
  <si>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</si>
  <si>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</si>
  <si>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</si>
  <si>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</si>
  <si>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</si>
  <si>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</si>
  <si>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</si>
  <si>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</si>
  <si>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</si>
  <si>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</si>
  <si>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</si>
  <si>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</si>
  <si>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</si>
  <si>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</si>
  <si>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</si>
  <si>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</si>
  <si>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</si>
  <si>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</si>
  <si>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</si>
  <si>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</si>
  <si>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</si>
  <si>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</si>
  <si>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</si>
  <si>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</si>
  <si>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</si>
  <si>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</si>
  <si>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</si>
  <si>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</si>
  <si>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</si>
  <si>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</si>
  <si>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</si>
  <si>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</si>
  <si>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</si>
  <si>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</si>
  <si>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</si>
  <si>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</si>
  <si>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</si>
  <si>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</si>
  <si>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</si>
  <si>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</si>
  <si>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</si>
  <si>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</si>
  <si>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</si>
  <si>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</si>
  <si>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</si>
  <si>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</si>
  <si>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</si>
  <si>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</si>
  <si>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</si>
  <si>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</si>
  <si>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</si>
  <si>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</si>
  <si>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</si>
  <si>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</si>
  <si>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</si>
  <si>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</si>
  <si>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</si>
  <si>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</si>
  <si>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</si>
  <si>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</si>
  <si>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</si>
  <si>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</si>
  <si>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</si>
  <si>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</si>
  <si>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</si>
  <si>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</si>
  <si>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</si>
  <si>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</si>
  <si>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</si>
  <si>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</si>
  <si>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</si>
  <si>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</si>
  <si>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</si>
  <si>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</si>
  <si>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</si>
  <si>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</si>
  <si>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</si>
  <si>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</si>
  <si>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</si>
  <si>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</si>
  <si>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</si>
  <si>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</si>
  <si>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</si>
  <si>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</si>
  <si>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</si>
  <si>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</si>
  <si>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</si>
  <si>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</si>
  <si>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</si>
  <si>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</si>
  <si>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</si>
  <si>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</si>
  <si>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</si>
  <si>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</si>
  <si>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</si>
  <si>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</si>
  <si>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</si>
  <si>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</si>
  <si>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</si>
  <si>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</si>
  <si>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</si>
  <si>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</si>
  <si>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</si>
  <si>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</si>
  <si>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</si>
  <si>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</si>
  <si>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</si>
  <si>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</si>
  <si>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</si>
  <si>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</si>
  <si>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</si>
  <si>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</si>
  <si>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</si>
  <si>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</si>
  <si>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</si>
  <si>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</si>
  <si>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</si>
  <si>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</si>
  <si>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</si>
  <si>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</si>
  <si>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</si>
  <si>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</si>
  <si>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</si>
  <si>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</si>
  <si>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</si>
  <si>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</si>
  <si>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</si>
  <si>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</si>
  <si>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</si>
  <si>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</si>
  <si>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</si>
  <si>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</si>
  <si>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</si>
  <si>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</si>
  <si>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</si>
  <si>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</si>
  <si>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</si>
  <si>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</si>
  <si>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</si>
  <si>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</si>
  <si>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</si>
  <si>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</si>
  <si>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</si>
  <si>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</si>
  <si>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</si>
  <si>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</si>
  <si>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</si>
  <si>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</si>
  <si>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</si>
  <si>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</si>
  <si>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</si>
  <si>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</si>
  <si>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</si>
  <si>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</si>
  <si>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</si>
  <si>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</si>
  <si>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</si>
  <si>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</si>
  <si>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</si>
  <si>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</si>
  <si>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</si>
  <si>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</si>
  <si>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</si>
  <si>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</si>
  <si>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</si>
  <si>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</si>
  <si>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</si>
  <si>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</si>
  <si>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</si>
  <si>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</si>
  <si>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</si>
  <si>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</si>
  <si>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</si>
  <si>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</si>
  <si>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</si>
  <si>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</si>
  <si>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</si>
  <si>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</si>
  <si>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</si>
  <si>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</si>
  <si>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</si>
  <si>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</si>
  <si>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</si>
  <si>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</si>
  <si>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</si>
  <si>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</si>
  <si>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</si>
  <si>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</si>
  <si>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</si>
  <si>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</si>
  <si>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</si>
  <si>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</si>
  <si>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</si>
  <si>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</si>
  <si>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</si>
  <si>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</si>
  <si>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</si>
  <si>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</si>
  <si>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</si>
  <si>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</si>
  <si>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</si>
  <si>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</si>
  <si>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</si>
  <si>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</si>
  <si>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</si>
  <si>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</si>
  <si>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</si>
  <si>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</si>
  <si>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</si>
  <si>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</si>
  <si>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</si>
  <si>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</si>
  <si>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</si>
  <si>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</si>
  <si>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</si>
  <si>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</si>
  <si>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</si>
  <si>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</si>
  <si>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</si>
  <si>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</si>
  <si>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</si>
  <si>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</si>
  <si>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</si>
  <si>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</si>
  <si>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</si>
  <si>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</si>
  <si>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</si>
  <si>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</si>
  <si>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</si>
  <si>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</si>
  <si>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</si>
  <si>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</si>
  <si>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</si>
  <si>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</si>
  <si>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</si>
  <si>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</si>
  <si>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</si>
  <si>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</si>
  <si>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</si>
  <si>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</si>
  <si>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</si>
  <si>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</si>
  <si>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</si>
  <si>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</si>
  <si>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</si>
  <si>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</si>
  <si>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</si>
  <si>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</si>
  <si>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</si>
  <si>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</si>
  <si>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</si>
  <si>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</si>
  <si>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</si>
  <si>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</si>
  <si>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</si>
  <si>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</si>
  <si>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</si>
  <si>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</si>
  <si>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</si>
  <si>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</si>
  <si>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</si>
  <si>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</si>
  <si>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</si>
  <si>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</si>
  <si>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</si>
  <si>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</si>
  <si>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</si>
  <si>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</si>
  <si>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</si>
  <si>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</si>
  <si>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</si>
  <si>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</si>
  <si>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</si>
  <si>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</si>
  <si>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</si>
  <si>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</si>
  <si>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</si>
  <si>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</si>
  <si>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</si>
  <si>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</si>
  <si>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</si>
  <si>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</si>
  <si>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</si>
  <si>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</si>
  <si>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</si>
  <si>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</si>
  <si>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</si>
  <si>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</si>
  <si>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</si>
  <si>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</si>
  <si>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</si>
  <si>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</si>
  <si>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</si>
  <si>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</si>
  <si>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</si>
  <si>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</si>
  <si>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</si>
  <si>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</si>
  <si>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</si>
  <si>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</si>
  <si>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</si>
  <si>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</si>
  <si>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</si>
  <si>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</si>
  <si>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</si>
  <si>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</si>
  <si>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</si>
  <si>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</si>
  <si>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</si>
  <si>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</si>
  <si>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</si>
  <si>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</si>
  <si>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</si>
  <si>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</si>
  <si>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</si>
  <si>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</si>
  <si>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</si>
  <si>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</si>
  <si>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</si>
  <si>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</si>
  <si>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</si>
  <si>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</si>
  <si>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</si>
  <si>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</si>
  <si>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</si>
  <si>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</si>
  <si>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</si>
  <si>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</si>
  <si>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</si>
  <si>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</si>
  <si>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</si>
  <si>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</si>
  <si>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</si>
  <si>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</si>
  <si>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</si>
  <si>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</si>
  <si>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</si>
  <si>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</si>
  <si>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</si>
  <si>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</si>
  <si>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</si>
  <si>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</si>
  <si>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</si>
  <si>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</si>
  <si>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</si>
  <si>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</si>
  <si>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</si>
  <si>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</si>
  <si>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</si>
  <si>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</si>
  <si>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</si>
  <si>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</si>
  <si>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</si>
  <si>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</si>
  <si>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</si>
  <si>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</si>
  <si>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</si>
  <si>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</si>
  <si>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</si>
  <si>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</si>
  <si>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</si>
  <si>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</si>
  <si>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</si>
  <si>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</si>
  <si>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</si>
  <si>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</si>
  <si>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</si>
  <si>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</si>
  <si>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</si>
  <si>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</si>
  <si>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</si>
  <si>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</si>
  <si>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</si>
  <si>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</si>
  <si>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</si>
  <si>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</si>
  <si>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</si>
  <si>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</si>
  <si>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</si>
  <si>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</si>
  <si>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</si>
  <si>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</si>
  <si>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</si>
  <si>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</si>
  <si>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</si>
  <si>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</si>
  <si>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</si>
  <si>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</si>
  <si>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</si>
  <si>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</si>
  <si>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</si>
  <si>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</si>
  <si>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</si>
  <si>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</si>
  <si>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</si>
  <si>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</si>
  <si>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</si>
  <si>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</si>
  <si>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</si>
  <si>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</si>
  <si>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</si>
  <si>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</si>
  <si>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</si>
  <si>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</si>
  <si>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</si>
  <si>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</si>
  <si>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</si>
  <si>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</si>
  <si>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</si>
  <si>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</si>
  <si>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</si>
  <si>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</si>
  <si>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</si>
  <si>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</si>
  <si>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</si>
  <si>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</si>
  <si>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</si>
  <si>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</si>
  <si>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</si>
  <si>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</si>
  <si>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</si>
  <si>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</si>
  <si>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</si>
  <si>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</si>
  <si>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</si>
  <si>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</si>
  <si>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</si>
  <si>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</si>
  <si>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</si>
  <si>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</si>
  <si>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</si>
  <si>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</si>
  <si>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</si>
  <si>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</si>
  <si>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</si>
  <si>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</si>
  <si>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</si>
  <si>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</si>
  <si>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</si>
  <si>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</si>
  <si>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</si>
  <si>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</si>
  <si>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</si>
  <si>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</si>
  <si>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</si>
  <si>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</si>
  <si>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</si>
  <si>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</si>
  <si>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</si>
  <si>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</si>
  <si>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</si>
  <si>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</si>
  <si>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</si>
  <si>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</si>
  <si>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</si>
  <si>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</si>
  <si>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</si>
  <si>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</si>
  <si>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</si>
  <si>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</si>
  <si>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</si>
  <si>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</si>
  <si>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</si>
  <si>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</si>
  <si>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</si>
  <si>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</si>
  <si>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</si>
  <si>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</si>
  <si>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</si>
  <si>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</si>
  <si>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</si>
  <si>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</si>
  <si>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</si>
  <si>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</si>
  <si>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</si>
  <si>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</si>
  <si>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</si>
  <si>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</si>
  <si>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</si>
  <si>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</si>
  <si>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</si>
  <si>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</si>
  <si>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</si>
  <si>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</si>
  <si>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</si>
  <si>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</si>
  <si>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</si>
  <si>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</si>
  <si>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</si>
  <si>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</si>
  <si>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</si>
  <si>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</si>
  <si>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</si>
  <si>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</si>
  <si>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</si>
  <si>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</si>
  <si>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</si>
  <si>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</si>
  <si>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</si>
  <si>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</si>
  <si>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</si>
  <si>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</si>
  <si>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</si>
  <si>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</si>
  <si>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</si>
  <si>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</si>
  <si>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</si>
  <si>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</si>
  <si>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</si>
  <si>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</si>
  <si>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</si>
  <si>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</si>
  <si>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</si>
  <si>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</si>
  <si>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</si>
  <si>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</si>
  <si>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</si>
  <si>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</si>
  <si>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</si>
  <si>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</si>
  <si>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</si>
  <si>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</si>
  <si>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</si>
  <si>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</si>
  <si>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</si>
  <si>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</si>
  <si>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</si>
  <si>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</si>
  <si>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</si>
  <si>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</si>
  <si>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</si>
  <si>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</si>
  <si>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</si>
  <si>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</si>
  <si>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</si>
  <si>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</si>
  <si>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</si>
  <si>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</si>
  <si>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</si>
  <si>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</si>
  <si>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</si>
  <si>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</si>
  <si>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</si>
  <si>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</si>
  <si>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</si>
  <si>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</si>
  <si>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</si>
  <si>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</si>
  <si>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</si>
  <si>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</si>
  <si>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</si>
  <si>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</si>
  <si>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</si>
  <si>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</si>
  <si>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</si>
  <si>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</si>
  <si>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</si>
  <si>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</si>
  <si>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</si>
  <si>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</si>
  <si>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</si>
  <si>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</si>
  <si>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</si>
  <si>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</si>
  <si>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</si>
  <si>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</si>
  <si>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</si>
  <si>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</si>
  <si>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</si>
  <si>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</si>
  <si>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</si>
  <si>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</si>
  <si>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</si>
  <si>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</si>
  <si>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</si>
  <si>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</si>
  <si>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</si>
  <si>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</si>
  <si>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</si>
  <si>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</si>
  <si>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</si>
  <si>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</si>
  <si>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</si>
  <si>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</si>
  <si>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</si>
  <si>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</si>
  <si>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</si>
  <si>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</si>
  <si>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</si>
  <si>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</si>
  <si>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</si>
  <si>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</si>
  <si>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</si>
  <si>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</si>
  <si>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</si>
  <si>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</si>
  <si>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</si>
  <si>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</si>
  <si>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</si>
  <si>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</si>
  <si>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</si>
  <si>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</si>
  <si>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</si>
  <si>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</si>
  <si>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</si>
  <si>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</si>
  <si>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</si>
  <si>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</si>
  <si>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</si>
  <si>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</si>
  <si>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</si>
  <si>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</si>
  <si>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</si>
  <si>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</si>
  <si>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</si>
  <si>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</si>
  <si>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</si>
  <si>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</si>
  <si>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</si>
  <si>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</si>
  <si>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</si>
  <si>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</si>
  <si>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</si>
  <si>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</si>
  <si>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</si>
  <si>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</si>
  <si>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</si>
  <si>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</si>
  <si>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</si>
  <si>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</si>
  <si>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</si>
  <si>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</si>
  <si>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</si>
  <si>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</si>
  <si>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</si>
  <si>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</si>
  <si>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</si>
  <si>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</si>
  <si>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</si>
  <si>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</si>
  <si>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</si>
  <si>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</si>
  <si>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</si>
  <si>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</si>
  <si>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</si>
  <si>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</si>
  <si>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</si>
  <si>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</si>
  <si>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</si>
  <si>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</si>
  <si>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</si>
  <si>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</si>
  <si>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</si>
  <si>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</si>
  <si>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</si>
  <si>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</si>
  <si>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</si>
  <si>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</si>
  <si>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</si>
  <si>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</si>
  <si>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</si>
  <si>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</si>
  <si>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</si>
  <si>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</si>
  <si>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</si>
  <si>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</si>
  <si>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</si>
  <si>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</si>
  <si>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</si>
  <si>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</si>
  <si>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</si>
  <si>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</si>
  <si>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</si>
  <si>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</si>
  <si>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</si>
  <si>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</si>
  <si>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</si>
  <si>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</si>
  <si>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</si>
  <si>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</si>
  <si>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</si>
  <si>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</si>
  <si>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</si>
  <si>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</si>
  <si>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</si>
  <si>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</si>
  <si>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</si>
  <si>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</si>
  <si>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</si>
  <si>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</si>
  <si>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</si>
  <si>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</si>
  <si>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</si>
  <si>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</si>
  <si>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</si>
  <si>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</si>
  <si>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</si>
  <si>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</si>
  <si>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</si>
  <si>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</si>
  <si>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</si>
  <si>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</si>
  <si>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</si>
  <si>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</si>
  <si>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</si>
  <si>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</si>
  <si>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</si>
  <si>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</si>
  <si>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</si>
  <si>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</si>
  <si>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</si>
  <si>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</si>
  <si>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</si>
  <si>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</si>
  <si>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</si>
  <si>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</si>
  <si>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</si>
  <si>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</si>
  <si>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</si>
  <si>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</si>
  <si>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</si>
  <si>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</si>
  <si>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</si>
  <si>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</si>
  <si>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</si>
  <si>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</si>
  <si>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</si>
  <si>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</si>
  <si>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</si>
  <si>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</si>
  <si>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</si>
  <si>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</si>
  <si>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</si>
  <si>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</si>
  <si>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</si>
  <si>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</si>
  <si>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</si>
  <si>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</si>
  <si>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</si>
  <si>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</si>
  <si>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</si>
  <si>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</si>
  <si>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</si>
  <si>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</si>
  <si>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</si>
  <si>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</si>
  <si>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</si>
  <si>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</si>
  <si>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</si>
  <si>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</si>
  <si>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</si>
  <si>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</si>
  <si>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</si>
  <si>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</si>
  <si>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</si>
  <si>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</si>
  <si>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</si>
  <si>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</si>
  <si>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</si>
  <si>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</si>
  <si>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</si>
  <si>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</si>
  <si>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</si>
  <si>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</si>
  <si>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</si>
  <si>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</si>
  <si>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</si>
  <si>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</si>
  <si>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</si>
  <si>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</si>
  <si>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</si>
  <si>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</si>
  <si>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</si>
  <si>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</si>
  <si>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</si>
  <si>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</si>
  <si>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</si>
  <si>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</si>
  <si>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</si>
  <si>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</si>
  <si>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</si>
  <si>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</si>
  <si>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</si>
  <si>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</si>
  <si>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</si>
  <si>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</si>
  <si>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</si>
  <si>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</si>
  <si>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</si>
  <si>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</si>
  <si>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</si>
  <si>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</si>
  <si>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</si>
  <si>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</si>
  <si>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</si>
  <si>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</si>
  <si>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</si>
  <si>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</si>
  <si>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</si>
  <si>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</si>
  <si>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</si>
  <si>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</si>
  <si>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</si>
  <si>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</si>
  <si>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</si>
  <si>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</si>
  <si>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</si>
  <si>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</si>
  <si>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</si>
  <si>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</si>
  <si>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</si>
  <si>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</si>
  <si>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</si>
  <si>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</si>
  <si>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</si>
  <si>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</si>
  <si>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</si>
  <si>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</si>
  <si>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</si>
  <si>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</si>
  <si>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</si>
  <si>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</si>
  <si>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</si>
  <si>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</si>
  <si>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</si>
  <si>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</si>
  <si>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</si>
  <si>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</si>
  <si>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</si>
  <si>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</si>
  <si>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</si>
  <si>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</si>
  <si>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</si>
  <si>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</si>
  <si>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</si>
  <si>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</si>
  <si>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</si>
  <si>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</si>
  <si>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</si>
  <si>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</si>
  <si>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</si>
  <si>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</si>
  <si>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</si>
  <si>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</si>
  <si>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</si>
  <si>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</si>
  <si>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</si>
  <si>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</si>
  <si>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</si>
  <si>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</si>
  <si>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</si>
  <si>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</si>
  <si>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</si>
  <si>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</si>
  <si>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</si>
  <si>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</si>
  <si>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</si>
  <si>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</si>
  <si>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</si>
  <si>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</si>
  <si>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</si>
  <si>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</si>
  <si>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</si>
  <si>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</si>
  <si>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</si>
  <si>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</si>
  <si>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</si>
  <si>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</si>
  <si>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</si>
  <si>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</si>
  <si>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</si>
  <si>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</si>
  <si>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</si>
  <si>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</si>
  <si>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</si>
  <si>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</si>
  <si>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</si>
  <si>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</si>
  <si>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</si>
  <si>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</si>
  <si>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</si>
  <si>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</si>
  <si>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</si>
  <si>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</si>
  <si>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</si>
  <si>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</si>
  <si>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</si>
  <si>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</si>
  <si>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</si>
  <si>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</si>
  <si>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</si>
  <si>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</si>
  <si>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</si>
  <si>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</si>
  <si>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</si>
  <si>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</si>
  <si>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</si>
  <si>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</si>
  <si>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</si>
  <si>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</si>
  <si>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</si>
  <si>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</si>
  <si>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</si>
  <si>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</si>
  <si>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</si>
  <si>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</si>
  <si>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</si>
  <si>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</si>
  <si>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</si>
  <si>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</si>
  <si>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</si>
  <si>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</si>
  <si>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</si>
  <si>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</si>
  <si>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</si>
  <si>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</si>
  <si>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</si>
  <si>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</si>
  <si>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</si>
  <si>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</si>
  <si>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</si>
  <si>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</si>
  <si>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</si>
  <si>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</si>
  <si>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</si>
  <si>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</si>
  <si>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</si>
  <si>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</si>
  <si>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</si>
  <si>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</si>
  <si>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</si>
  <si>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</si>
  <si>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</si>
  <si>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</si>
  <si>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</si>
  <si>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</si>
  <si>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</si>
  <si>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</si>
  <si>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</si>
  <si>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</si>
  <si>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</si>
  <si>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</si>
  <si>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</si>
  <si>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</si>
  <si>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</si>
  <si>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</si>
  <si>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</si>
  <si>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</si>
  <si>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</si>
  <si>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</si>
  <si>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</si>
  <si>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</si>
  <si>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</si>
  <si>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</si>
  <si>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</si>
  <si>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</si>
  <si>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</si>
  <si>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</si>
  <si>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</si>
  <si>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</si>
  <si>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</si>
  <si>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</si>
  <si>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</si>
  <si>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</si>
  <si>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</si>
  <si>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</si>
  <si>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</si>
  <si>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</si>
  <si>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</si>
  <si>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</si>
  <si>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</si>
  <si>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</si>
  <si>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</si>
  <si>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</si>
  <si>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</si>
  <si>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</si>
  <si>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</si>
  <si>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</si>
  <si>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</si>
  <si>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</si>
  <si>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</si>
  <si>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</si>
  <si>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</si>
  <si>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</si>
  <si>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</si>
  <si>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</si>
  <si>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</si>
  <si>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</si>
  <si>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</si>
  <si>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</si>
  <si>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</si>
  <si>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</si>
  <si>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</si>
  <si>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</si>
  <si>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</si>
  <si>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</si>
  <si>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</si>
  <si>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</si>
  <si>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</si>
  <si>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</si>
  <si>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</si>
  <si>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</si>
  <si>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</si>
  <si>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</si>
  <si>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</si>
  <si>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</si>
  <si>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</si>
  <si>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</si>
  <si>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</si>
  <si>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</si>
  <si>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</si>
  <si>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</si>
  <si>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</si>
  <si>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</si>
  <si>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</si>
  <si>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</si>
  <si>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</si>
  <si>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</si>
  <si>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</si>
  <si>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</si>
  <si>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</si>
  <si>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</si>
  <si>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</si>
  <si>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</si>
  <si>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</si>
  <si>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</si>
  <si>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</si>
  <si>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</si>
  <si>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</si>
  <si>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</si>
  <si>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</si>
  <si>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</si>
  <si>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</si>
  <si>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</si>
  <si>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</si>
  <si>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</si>
  <si>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</si>
  <si>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</si>
  <si>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</si>
  <si>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</si>
  <si>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</si>
  <si>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</si>
  <si>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</si>
  <si>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</si>
  <si>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</si>
  <si>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</si>
  <si>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</si>
  <si>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</si>
  <si>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</si>
  <si>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</si>
  <si>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</si>
  <si>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</si>
  <si>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</si>
  <si>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</si>
  <si>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</si>
  <si>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</si>
  <si>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</si>
  <si>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</si>
  <si>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</si>
  <si>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</si>
  <si>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</si>
  <si>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</si>
  <si>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</si>
  <si>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</si>
  <si>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</si>
  <si>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</si>
  <si>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</si>
  <si>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</si>
  <si>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</si>
  <si>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</si>
  <si>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</si>
  <si>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</si>
  <si>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</si>
  <si>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</si>
  <si>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</si>
  <si>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</si>
  <si>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</si>
  <si>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</si>
  <si>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</si>
  <si>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</si>
  <si>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</si>
  <si>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</si>
  <si>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</si>
  <si>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</si>
  <si>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</si>
  <si>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</si>
  <si>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</si>
  <si>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</si>
  <si>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</si>
  <si>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</si>
  <si>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</si>
  <si>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</si>
  <si>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</si>
  <si>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</si>
  <si>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</si>
  <si>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</si>
  <si>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</si>
  <si>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</si>
  <si>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</si>
  <si>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</si>
  <si>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</si>
  <si>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</si>
  <si>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</si>
  <si>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</si>
  <si>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</si>
  <si>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</si>
  <si>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</si>
  <si>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</si>
  <si>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</si>
  <si>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</si>
  <si>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</si>
  <si>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</si>
  <si>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</si>
  <si>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</si>
  <si>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</si>
  <si>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</si>
  <si>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</si>
  <si>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</si>
  <si>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</si>
  <si>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</si>
  <si>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</si>
  <si>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</si>
  <si>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</si>
  <si>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</si>
  <si>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</si>
  <si>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</si>
  <si>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</si>
  <si>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</si>
  <si>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</si>
  <si>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</si>
  <si>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</si>
  <si>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</si>
  <si>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</si>
  <si>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</si>
  <si>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</si>
  <si>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</si>
  <si>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</si>
  <si>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</si>
  <si>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</si>
  <si>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</si>
  <si>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</si>
  <si>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</si>
  <si>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</si>
  <si>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</si>
  <si>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</si>
  <si>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</si>
  <si>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</si>
  <si>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</si>
  <si>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</si>
  <si>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</si>
  <si>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</si>
  <si>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</si>
  <si>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</si>
  <si>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</si>
  <si>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</si>
  <si>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</si>
  <si>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</si>
  <si>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</si>
  <si>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</si>
  <si>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</si>
  <si>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</si>
  <si>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</si>
  <si>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</si>
  <si>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</si>
  <si>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</si>
  <si>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</si>
  <si>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</si>
  <si>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</si>
  <si>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</si>
  <si>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</si>
  <si>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</si>
  <si>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</si>
  <si>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</si>
  <si>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</si>
  <si>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</si>
  <si>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</si>
  <si>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</si>
  <si>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</si>
  <si>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</si>
  <si>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</si>
  <si>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</si>
  <si>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</si>
  <si>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</si>
  <si>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</si>
  <si>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</si>
  <si>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</si>
  <si>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</si>
  <si>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</si>
  <si>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</si>
  <si>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</si>
  <si>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</si>
  <si>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</si>
  <si>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</si>
  <si>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</si>
  <si>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</si>
  <si>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</si>
  <si>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</si>
  <si>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</si>
  <si>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</si>
  <si>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</si>
  <si>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</si>
  <si>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</si>
  <si>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</si>
  <si>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</si>
  <si>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</si>
  <si>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</si>
  <si>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</si>
  <si>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</si>
  <si>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</si>
  <si>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</si>
  <si>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</si>
  <si>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</si>
  <si>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</si>
  <si>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</si>
  <si>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</si>
  <si>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</si>
  <si>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</si>
  <si>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</si>
  <si>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</si>
  <si>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</si>
  <si>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</si>
  <si>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</si>
  <si>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</si>
  <si>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</si>
  <si>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</si>
  <si>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</si>
  <si>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</si>
  <si>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</si>
  <si>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</si>
  <si>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</si>
  <si>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</si>
  <si>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</si>
  <si>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</si>
  <si>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</si>
  <si>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</si>
  <si>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</si>
  <si>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</si>
  <si>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</si>
  <si>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</si>
  <si>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</si>
  <si>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</si>
  <si>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</si>
  <si>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</si>
  <si>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</si>
  <si>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</si>
  <si>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</si>
  <si>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</si>
  <si>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</si>
  <si>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</si>
  <si>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</si>
  <si>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</si>
  <si>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</si>
  <si>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</si>
  <si>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</si>
  <si>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</si>
  <si>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</si>
  <si>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</si>
  <si>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</si>
  <si>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</si>
  <si>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</si>
  <si>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</si>
  <si>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</si>
  <si>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</si>
  <si>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</si>
  <si>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</si>
  <si>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</si>
  <si>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</si>
  <si>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</si>
  <si>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</si>
  <si>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</si>
  <si>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</si>
  <si>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</si>
  <si>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</si>
  <si>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</si>
  <si>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</si>
  <si>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</si>
  <si>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</si>
  <si>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</si>
  <si>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</si>
  <si>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</si>
  <si>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</si>
  <si>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</si>
  <si>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</si>
  <si>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</si>
  <si>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</si>
  <si>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</si>
  <si>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</si>
  <si>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</si>
  <si>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</si>
  <si>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</si>
  <si>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</si>
  <si>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</si>
  <si>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</si>
  <si>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</si>
  <si>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</si>
  <si>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</si>
  <si>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</si>
  <si>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</si>
  <si>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</si>
  <si>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</si>
  <si>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</si>
  <si>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</si>
  <si>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</si>
  <si>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</si>
  <si>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</si>
  <si>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</si>
  <si>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</si>
  <si>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</si>
  <si>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</si>
  <si>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</si>
  <si>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</si>
  <si>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</si>
  <si>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</si>
  <si>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</si>
  <si>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</si>
  <si>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</si>
  <si>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</si>
  <si>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</si>
  <si>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</si>
  <si>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</si>
  <si>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</si>
  <si>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</si>
  <si>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</si>
  <si>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</si>
  <si>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</si>
  <si>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</si>
  <si>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</si>
  <si>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</si>
  <si>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</si>
  <si>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</si>
  <si>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</si>
  <si>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</si>
  <si>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</si>
  <si>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</si>
  <si>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</si>
  <si>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</si>
  <si>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</si>
  <si>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</si>
  <si>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</si>
  <si>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</si>
  <si>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</si>
  <si>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</si>
  <si>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</si>
  <si>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</si>
  <si>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</si>
  <si>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</si>
  <si>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</si>
  <si>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</si>
  <si>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</si>
  <si>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</si>
  <si>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</si>
  <si>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</si>
  <si>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</si>
  <si>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</si>
  <si>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</si>
  <si>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</si>
  <si>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</si>
  <si>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</si>
  <si>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</si>
  <si>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</si>
  <si>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</si>
  <si>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</si>
  <si>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</si>
  <si>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</si>
  <si>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</si>
  <si>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</si>
  <si>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</si>
  <si>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</si>
  <si>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</si>
  <si>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</si>
  <si>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</si>
  <si>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</si>
  <si>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</si>
  <si>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</si>
  <si>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</si>
  <si>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</si>
  <si>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</si>
  <si>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</si>
  <si>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</si>
  <si>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</si>
  <si>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</si>
  <si>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</si>
  <si>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</si>
  <si>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</si>
  <si>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</si>
  <si>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</si>
  <si>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</si>
  <si>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</si>
  <si>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</si>
  <si>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</si>
  <si>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</si>
  <si>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</si>
  <si>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</si>
  <si>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</si>
  <si>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</si>
  <si>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</si>
  <si>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</si>
  <si>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</si>
  <si>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</si>
  <si>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</si>
  <si>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</si>
  <si>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</si>
  <si>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</si>
  <si>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</si>
  <si>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</si>
  <si>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</si>
  <si>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</si>
  <si>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</si>
  <si>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</si>
  <si>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</si>
  <si>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</si>
  <si>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</si>
  <si>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</si>
  <si>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</si>
  <si>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</si>
  <si>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</si>
  <si>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</si>
  <si>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</si>
  <si>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</si>
  <si>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</si>
  <si>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</si>
  <si>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</si>
  <si>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</si>
  <si>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</si>
  <si>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</si>
  <si>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</si>
  <si>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</si>
  <si>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</si>
  <si>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</si>
  <si>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</si>
  <si>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</si>
  <si>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</si>
  <si>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</si>
  <si>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</si>
  <si>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</si>
  <si>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</si>
  <si>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</si>
  <si>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</si>
  <si>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</si>
  <si>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</si>
  <si>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</si>
  <si>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</si>
  <si>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</si>
  <si>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</si>
  <si>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</si>
  <si>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</si>
  <si>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</si>
  <si>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</si>
  <si>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</si>
  <si>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</si>
  <si>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</si>
  <si>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</si>
  <si>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</si>
  <si>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</si>
  <si>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</si>
  <si>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</si>
  <si>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</si>
  <si>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</si>
  <si>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</si>
  <si>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</si>
  <si>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</si>
  <si>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</si>
  <si>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</si>
  <si>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</si>
  <si>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</si>
  <si>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</si>
  <si>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</si>
  <si>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</si>
  <si>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</si>
  <si>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</si>
  <si>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</si>
  <si>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</si>
  <si>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</si>
  <si>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</si>
  <si>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</si>
  <si>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</si>
  <si>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</si>
  <si>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</si>
  <si>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</si>
  <si>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</si>
  <si>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</si>
  <si>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</si>
  <si>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</si>
  <si>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</si>
  <si>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</si>
  <si>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</si>
  <si>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</si>
  <si>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</si>
  <si>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</si>
  <si>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</si>
  <si>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</si>
  <si>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</si>
  <si>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</si>
  <si>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</si>
  <si>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</si>
  <si>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</si>
  <si>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</si>
  <si>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</si>
  <si>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</si>
  <si>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</si>
  <si>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</si>
  <si>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</si>
  <si>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</si>
  <si>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</si>
  <si>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</si>
  <si>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</si>
  <si>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</si>
  <si>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</si>
  <si>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</si>
  <si>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</si>
  <si>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</si>
  <si>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</si>
  <si>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</si>
  <si>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</si>
  <si>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</si>
  <si>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</si>
  <si>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</si>
  <si>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</si>
  <si>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</si>
  <si>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</si>
  <si>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</si>
  <si>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</si>
  <si>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</si>
  <si>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</si>
  <si>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</si>
  <si>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</si>
  <si>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</si>
  <si>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</si>
  <si>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</si>
  <si>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</si>
  <si>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</si>
  <si>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</si>
  <si>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</si>
  <si>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</si>
  <si>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</si>
  <si>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</si>
  <si>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</si>
  <si>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</si>
  <si>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</si>
  <si>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</si>
  <si>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</si>
  <si>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</si>
  <si>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</si>
  <si>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</si>
  <si>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</si>
  <si>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</si>
  <si>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</si>
  <si>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</si>
  <si>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</si>
  <si>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</si>
  <si>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</si>
  <si>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</si>
  <si>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</si>
  <si>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</si>
  <si>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</si>
  <si>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</si>
  <si>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</si>
  <si>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</si>
  <si>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</si>
  <si>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</si>
  <si>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</si>
  <si>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</si>
  <si>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</si>
  <si>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</si>
  <si>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</si>
  <si>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</si>
  <si>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</si>
  <si>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</si>
  <si>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</si>
  <si>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</si>
  <si>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</si>
  <si>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</si>
  <si>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</si>
  <si>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</si>
  <si>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</si>
  <si>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</si>
  <si>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</si>
  <si>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</si>
  <si>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</si>
  <si>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</si>
  <si>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</si>
  <si>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</si>
  <si>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</si>
  <si>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</si>
  <si>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</si>
  <si>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</si>
  <si>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</si>
  <si>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</si>
  <si>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</si>
  <si>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</si>
  <si>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</si>
  <si>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</si>
  <si>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</si>
  <si>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</si>
  <si>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</si>
  <si>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</si>
  <si>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</si>
  <si>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</si>
  <si>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</si>
  <si>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</si>
  <si>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</si>
  <si>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</si>
  <si>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</si>
  <si>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</si>
  <si>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</si>
  <si>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</si>
  <si>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</si>
  <si>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</si>
  <si>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</si>
  <si>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</si>
  <si>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</si>
  <si>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</si>
  <si>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</si>
  <si>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</si>
  <si>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</si>
  <si>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</si>
  <si>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</si>
  <si>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</si>
  <si>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</si>
  <si>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</si>
  <si>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</si>
  <si>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</si>
  <si>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</si>
  <si>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</si>
  <si>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</si>
  <si>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</si>
  <si>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</si>
  <si>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</si>
  <si>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</si>
  <si>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</si>
  <si>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</si>
  <si>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</si>
  <si>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</si>
  <si>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</si>
  <si>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</si>
  <si>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</si>
  <si>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</si>
  <si>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</si>
  <si>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</si>
  <si>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</si>
  <si>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</si>
  <si>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</si>
  <si>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</si>
  <si>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</si>
  <si>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</si>
  <si>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</si>
  <si>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</si>
  <si>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</si>
  <si>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</si>
  <si>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</si>
  <si>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</si>
  <si>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</si>
  <si>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</si>
  <si>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</si>
  <si>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</si>
  <si>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</si>
  <si>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</si>
  <si>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</si>
  <si>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</si>
  <si>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</si>
  <si>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</si>
  <si>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</si>
  <si>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</si>
  <si>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</si>
  <si>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</si>
  <si>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</si>
  <si>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</si>
  <si>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</si>
  <si>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</si>
  <si>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</si>
  <si>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</si>
  <si>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</si>
  <si>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</si>
  <si>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</si>
  <si>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</si>
  <si>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</si>
  <si>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</si>
  <si>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</si>
  <si>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</si>
  <si>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</si>
  <si>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</si>
  <si>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</si>
  <si>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</si>
  <si>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</si>
  <si>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</si>
  <si>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</si>
  <si>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</si>
  <si>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</si>
  <si>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</si>
  <si>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</si>
  <si>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</si>
  <si>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</si>
  <si>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</si>
  <si>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</si>
  <si>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</si>
  <si>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</si>
  <si>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</si>
  <si>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</si>
  <si>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</si>
  <si>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</si>
  <si>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</si>
  <si>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</si>
  <si>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</si>
  <si>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</si>
  <si>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</si>
  <si>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</si>
  <si>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</si>
  <si>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</si>
  <si>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</si>
  <si>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</si>
  <si>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</si>
  <si>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</si>
  <si>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</si>
  <si>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</si>
  <si>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</si>
  <si>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</si>
  <si>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</si>
  <si>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</si>
  <si>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</si>
  <si>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</si>
  <si>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</si>
  <si>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</si>
  <si>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</si>
  <si>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</si>
  <si>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</si>
  <si>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</si>
  <si>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</si>
  <si>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</si>
  <si>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</si>
  <si>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</si>
  <si>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</si>
  <si>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</si>
  <si>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</si>
  <si>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</si>
  <si>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</si>
  <si>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</si>
  <si>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</si>
  <si>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</si>
  <si>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</si>
  <si>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</si>
  <si>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</si>
  <si>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</si>
  <si>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</si>
  <si>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</si>
  <si>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</si>
  <si>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</si>
  <si>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</si>
  <si>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</si>
  <si>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</si>
  <si>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</si>
  <si>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</si>
  <si>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</si>
  <si>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</si>
  <si>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</si>
  <si>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</si>
  <si>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</si>
  <si>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</si>
  <si>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</si>
  <si>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</si>
  <si>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</si>
  <si>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</si>
  <si>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</si>
  <si>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</si>
  <si>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</si>
  <si>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</si>
  <si>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</si>
  <si>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</si>
  <si>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</si>
  <si>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</si>
  <si>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</si>
  <si>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</si>
  <si>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</si>
  <si>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</si>
  <si>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</si>
  <si>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</si>
  <si>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</si>
  <si>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</si>
  <si>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</si>
  <si>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</si>
  <si>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</si>
  <si>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</si>
  <si>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</si>
  <si>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</si>
  <si>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</si>
  <si>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</si>
  <si>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</si>
  <si>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</si>
  <si>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</si>
  <si>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</si>
  <si>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</si>
  <si>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</si>
  <si>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</si>
  <si>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</si>
  <si>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</si>
  <si>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</si>
  <si>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</si>
  <si>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</si>
  <si>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</si>
  <si>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</si>
  <si>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</si>
  <si>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</si>
  <si>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</si>
  <si>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</si>
  <si>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</si>
  <si>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</si>
  <si>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</si>
  <si>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</si>
  <si>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</si>
  <si>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</si>
  <si>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</si>
  <si>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</si>
  <si>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</si>
  <si>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</si>
  <si>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</si>
  <si>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</si>
  <si>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</si>
  <si>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</si>
  <si>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</si>
  <si>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</si>
  <si>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</si>
  <si>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</si>
  <si>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</si>
  <si>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</si>
  <si>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</si>
  <si>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</si>
  <si>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</si>
  <si>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</si>
  <si>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</si>
  <si>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</si>
  <si>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</si>
  <si>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</si>
  <si>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</si>
  <si>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</si>
  <si>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</si>
  <si>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</si>
  <si>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</si>
  <si>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</si>
  <si>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</si>
  <si>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</si>
  <si>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</si>
  <si>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</si>
  <si>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</si>
  <si>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</si>
  <si>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</si>
  <si>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</si>
  <si>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</si>
  <si>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</si>
  <si>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</si>
  <si>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</si>
  <si>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</si>
  <si>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</si>
  <si>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</si>
  <si>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</si>
  <si>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</si>
  <si>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</si>
  <si>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</si>
  <si>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</si>
  <si>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</si>
  <si>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</si>
  <si>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</si>
  <si>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</si>
  <si>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</si>
  <si>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</si>
  <si>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</si>
  <si>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</si>
  <si>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</si>
  <si>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</si>
  <si>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</si>
  <si>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</si>
  <si>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</si>
  <si>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</si>
  <si>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</si>
  <si>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</si>
  <si>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</si>
  <si>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</si>
  <si>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</si>
  <si>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</si>
  <si>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</si>
  <si>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</si>
  <si>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</si>
  <si>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</si>
  <si>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</si>
  <si>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</si>
  <si>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</si>
  <si>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</si>
  <si>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</si>
  <si>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</si>
  <si>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</si>
  <si>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</si>
  <si>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</si>
  <si>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</si>
  <si>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</si>
  <si>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</si>
  <si>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</si>
  <si>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</si>
  <si>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</si>
  <si>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</si>
  <si>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</si>
  <si>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</si>
  <si>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</si>
  <si>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</si>
  <si>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</si>
  <si>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</si>
  <si>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</si>
  <si>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</si>
  <si>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</si>
  <si>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</si>
  <si>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</si>
  <si>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</si>
  <si>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</si>
  <si>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</si>
  <si>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</si>
  <si>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</si>
  <si>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</si>
  <si>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</si>
  <si>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</si>
  <si>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</si>
  <si>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</si>
  <si>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</si>
  <si>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</si>
  <si>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</si>
  <si>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</si>
  <si>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</si>
  <si>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</si>
  <si>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</si>
  <si>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</si>
  <si>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</si>
  <si>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</si>
  <si>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</si>
  <si>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</si>
  <si>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</si>
  <si>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</si>
  <si>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</si>
  <si>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</si>
  <si>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</si>
  <si>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</si>
  <si>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</si>
  <si>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</si>
  <si>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</si>
  <si>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</si>
  <si>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</si>
  <si>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</si>
  <si>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</si>
  <si>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</si>
  <si>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</si>
  <si>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</si>
  <si>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</si>
  <si>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</si>
  <si>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</si>
  <si>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</si>
  <si>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</si>
  <si>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</si>
  <si>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</si>
  <si>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</si>
  <si>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</si>
  <si>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</si>
  <si>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</si>
  <si>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</si>
  <si>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</si>
  <si>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</si>
  <si>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</si>
  <si>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</si>
  <si>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</si>
  <si>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</si>
  <si>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</si>
  <si>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</si>
  <si>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</si>
  <si>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</si>
  <si>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</si>
  <si>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</si>
  <si>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</si>
  <si>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</si>
  <si>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</si>
  <si>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</si>
  <si>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</si>
  <si>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</si>
  <si>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</si>
  <si>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</si>
  <si>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</si>
  <si>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</si>
  <si>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</si>
  <si>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</si>
  <si>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</si>
  <si>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</si>
  <si>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</si>
  <si>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</si>
  <si>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</si>
  <si>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</si>
  <si>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</si>
  <si>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</si>
  <si>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</si>
  <si>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</si>
  <si>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</si>
  <si>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</si>
  <si>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</si>
  <si>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</si>
  <si>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</si>
  <si>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</si>
  <si>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</si>
  <si>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</si>
  <si>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</si>
  <si>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</si>
  <si>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</si>
  <si>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</si>
  <si>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</si>
  <si>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</si>
  <si>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</si>
  <si>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</si>
  <si>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</si>
  <si>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</si>
  <si>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</si>
  <si>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</si>
  <si>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</si>
  <si>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</si>
  <si>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</si>
  <si>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</si>
  <si>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</si>
  <si>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</si>
  <si>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</si>
  <si>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</si>
  <si>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</si>
  <si>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</si>
  <si>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</si>
  <si>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</si>
  <si>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</si>
  <si>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</si>
  <si>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</si>
  <si>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</si>
  <si>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</si>
  <si>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</si>
  <si>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</si>
  <si>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</si>
  <si>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</si>
  <si>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</si>
  <si>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</si>
  <si>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</si>
  <si>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</si>
  <si>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</si>
  <si>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</si>
  <si>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</si>
  <si>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</si>
  <si>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</si>
  <si>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</si>
  <si>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</si>
  <si>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</si>
  <si>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</si>
  <si>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</si>
  <si>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</si>
  <si>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</si>
  <si>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</si>
  <si>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</si>
  <si>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</si>
  <si>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</si>
  <si>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</si>
  <si>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</si>
  <si>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</si>
  <si>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</si>
  <si>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</si>
  <si>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</si>
  <si>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</si>
  <si>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</si>
  <si>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</si>
  <si>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</si>
  <si>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</si>
  <si>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</si>
  <si>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</si>
  <si>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</si>
  <si>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</si>
  <si>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</si>
  <si>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</si>
  <si>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</si>
  <si>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</si>
  <si>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</si>
  <si>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</si>
  <si>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</si>
  <si>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</si>
  <si>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</si>
  <si>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</si>
  <si>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</si>
  <si>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</si>
  <si>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</si>
  <si>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</si>
  <si>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</si>
  <si>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</si>
  <si>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</si>
  <si>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</si>
  <si>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</si>
  <si>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</si>
  <si>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</si>
  <si>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</si>
  <si>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</si>
  <si>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</si>
  <si>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</si>
  <si>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</si>
  <si>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</si>
  <si>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</si>
  <si>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</si>
  <si>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</si>
  <si>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</si>
  <si>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</si>
  <si>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</si>
  <si>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</si>
  <si>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</si>
  <si>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</si>
  <si>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</si>
  <si>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</si>
  <si>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</si>
  <si>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</si>
  <si>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</si>
  <si>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</si>
  <si>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</si>
  <si>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</si>
  <si>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</si>
  <si>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</si>
  <si>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</si>
  <si>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</si>
  <si>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</si>
  <si>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</si>
  <si>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</si>
  <si>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</si>
  <si>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</si>
  <si>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</si>
  <si>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</si>
  <si>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</si>
  <si>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</si>
  <si>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</si>
  <si>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</si>
  <si>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</si>
  <si>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</si>
  <si>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</si>
  <si>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</si>
  <si>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</si>
  <si>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</si>
  <si>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</si>
  <si>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</si>
  <si>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</si>
  <si>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</si>
  <si>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</si>
  <si>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</si>
  <si>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</si>
  <si>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</si>
  <si>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</si>
  <si>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</si>
  <si>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</si>
  <si>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</si>
  <si>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</si>
  <si>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</si>
  <si>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</si>
  <si>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</si>
  <si>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</si>
  <si>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</si>
  <si>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</si>
  <si>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</si>
  <si>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</si>
  <si>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</si>
  <si>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</si>
  <si>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</si>
  <si>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</si>
  <si>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</si>
  <si>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</si>
  <si>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</si>
  <si>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</si>
  <si>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</si>
  <si>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</si>
  <si>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</si>
  <si>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</si>
  <si>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</si>
  <si>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</si>
  <si>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</si>
  <si>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</si>
  <si>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</si>
  <si>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</si>
  <si>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</si>
  <si>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</si>
  <si>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</si>
  <si>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</si>
  <si>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</si>
  <si>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</si>
  <si>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</si>
  <si>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</si>
  <si>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</si>
  <si>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</si>
  <si>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</si>
  <si>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</si>
  <si>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</si>
  <si>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</si>
  <si>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</si>
  <si>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</si>
  <si>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</si>
  <si>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</si>
  <si>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</si>
  <si>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</si>
  <si>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</si>
  <si>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</si>
  <si>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</si>
  <si>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</si>
  <si>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</si>
  <si>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</si>
  <si>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</si>
  <si>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</si>
  <si>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</si>
  <si>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</si>
  <si>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</si>
  <si>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</si>
  <si>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</si>
  <si>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</si>
  <si>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</si>
  <si>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</si>
  <si>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</si>
  <si>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</si>
  <si>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</si>
  <si>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</si>
  <si>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</si>
  <si>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</si>
  <si>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</si>
  <si>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</si>
  <si>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</si>
  <si>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</si>
  <si>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</si>
  <si>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</si>
  <si>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</si>
  <si>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</si>
  <si>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</si>
  <si>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</si>
  <si>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</si>
  <si>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</si>
  <si>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</si>
  <si>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</si>
  <si>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</si>
  <si>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</si>
  <si>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</si>
  <si>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</si>
  <si>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</si>
  <si>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</si>
  <si>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</si>
  <si>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</si>
  <si>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</si>
  <si>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</si>
  <si>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</si>
  <si>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</si>
  <si>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</si>
  <si>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</si>
  <si>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</si>
  <si>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</si>
  <si>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</si>
  <si>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</si>
  <si>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</si>
  <si>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</si>
  <si>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</si>
  <si>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</si>
  <si>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</si>
  <si>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</si>
  <si>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</si>
  <si>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</si>
  <si>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</si>
  <si>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</si>
  <si>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</si>
  <si>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</si>
  <si>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</si>
  <si>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</si>
  <si>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</si>
  <si>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</si>
  <si>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</si>
  <si>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</si>
  <si>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</si>
  <si>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</si>
  <si>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</si>
  <si>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</si>
  <si>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</si>
  <si>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</si>
  <si>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</si>
  <si>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</si>
  <si>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</si>
  <si>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</si>
  <si>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</si>
  <si>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</si>
  <si>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</si>
  <si>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</si>
  <si>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</si>
  <si>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</si>
  <si>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</si>
  <si>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</si>
  <si>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</si>
  <si>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</si>
  <si>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</si>
  <si>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</si>
  <si>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</si>
  <si>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</si>
  <si>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</si>
  <si>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</si>
  <si>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</si>
  <si>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</si>
  <si>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</si>
  <si>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</si>
  <si>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</si>
  <si>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</si>
  <si>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</si>
  <si>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</si>
  <si>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</si>
  <si>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</si>
  <si>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</si>
  <si>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</si>
  <si>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</si>
  <si>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</si>
  <si>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</si>
  <si>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</si>
  <si>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</si>
  <si>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</si>
  <si>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</si>
  <si>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</si>
  <si>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</si>
  <si>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</si>
  <si>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</si>
  <si>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</si>
  <si>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</si>
  <si>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</si>
  <si>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</si>
  <si>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</si>
  <si>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</si>
  <si>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</si>
  <si>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</si>
  <si>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</si>
  <si>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</si>
  <si>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</si>
  <si>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</si>
  <si>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</si>
  <si>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</si>
  <si>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</si>
  <si>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</si>
  <si>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</si>
  <si>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</si>
  <si>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</si>
  <si>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</si>
  <si>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</si>
  <si>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</si>
  <si>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</si>
  <si>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</si>
  <si>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</si>
  <si>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</si>
  <si>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</si>
  <si>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</si>
  <si>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</si>
  <si>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</si>
  <si>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</si>
  <si>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</si>
  <si>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</si>
  <si>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</si>
  <si>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</si>
  <si>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</si>
  <si>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</si>
  <si>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</si>
  <si>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</si>
  <si>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</si>
  <si>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</si>
  <si>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</si>
  <si>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</si>
  <si>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</si>
  <si>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</si>
  <si>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</si>
  <si>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</si>
  <si>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</si>
  <si>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</si>
  <si>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</si>
  <si>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</si>
  <si>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</si>
  <si>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</si>
  <si>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</si>
  <si>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</si>
  <si>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</si>
  <si>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</si>
  <si>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</si>
  <si>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</si>
  <si>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</si>
  <si>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</si>
  <si>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</si>
  <si>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</si>
  <si>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</si>
  <si>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</si>
  <si>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</si>
  <si>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</si>
  <si>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</si>
  <si>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</si>
  <si>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</si>
  <si>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</si>
  <si>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</si>
  <si>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</si>
  <si>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</si>
  <si>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</si>
  <si>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</si>
  <si>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</si>
  <si>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</si>
  <si>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</si>
  <si>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</si>
  <si>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</si>
  <si>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</si>
  <si>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</si>
  <si>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</si>
  <si>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</si>
  <si>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</si>
  <si>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</si>
  <si>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</si>
  <si>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</si>
  <si>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</si>
  <si>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</si>
  <si>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</si>
  <si>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</si>
  <si>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</si>
  <si>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</si>
  <si>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</si>
  <si>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</si>
  <si>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</si>
  <si>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</si>
  <si>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</si>
  <si>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</si>
  <si>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</si>
  <si>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</si>
  <si>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</si>
  <si>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</si>
  <si>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</si>
  <si>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</si>
  <si>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</si>
  <si>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</si>
  <si>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</si>
  <si>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</si>
  <si>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</si>
  <si>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</si>
  <si>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</si>
  <si>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</si>
  <si>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</si>
  <si>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</si>
  <si>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</si>
  <si>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</si>
  <si>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</si>
  <si>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</si>
  <si>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</si>
  <si>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</si>
  <si>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</si>
  <si>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</si>
  <si>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</si>
  <si>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</si>
  <si>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</si>
  <si>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</si>
  <si>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</si>
  <si>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</si>
  <si>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</si>
  <si>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</si>
  <si>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</si>
  <si>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</si>
  <si>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</si>
  <si>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</si>
  <si>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</si>
  <si>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</si>
  <si>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</si>
  <si>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</si>
  <si>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</si>
  <si>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</si>
  <si>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</si>
  <si>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</si>
  <si>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</si>
  <si>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</si>
  <si>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</si>
  <si>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</si>
  <si>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</si>
  <si>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</si>
  <si>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</si>
  <si>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</si>
  <si>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</si>
  <si>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</si>
  <si>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</si>
  <si>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</si>
  <si>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</si>
  <si>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</si>
  <si>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</si>
  <si>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</si>
  <si>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</si>
  <si>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</si>
  <si>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</si>
  <si>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</si>
  <si>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</si>
  <si>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</si>
  <si>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</si>
  <si>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</si>
  <si>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</si>
  <si>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</si>
  <si>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</si>
  <si>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</si>
  <si>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</si>
  <si>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</si>
  <si>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</si>
  <si>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</si>
  <si>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</si>
  <si>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</si>
  <si>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</si>
  <si>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</si>
  <si>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</si>
  <si>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</si>
  <si>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</si>
  <si>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</si>
  <si>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</si>
  <si>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</si>
  <si>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</si>
  <si>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</si>
  <si>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</si>
  <si>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</si>
  <si>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</si>
  <si>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</si>
  <si>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</si>
  <si>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</si>
  <si>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</si>
  <si>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</si>
  <si>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</si>
  <si>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</si>
  <si>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</si>
  <si>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</si>
  <si>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</si>
  <si>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</si>
  <si>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</si>
  <si>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</si>
  <si>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</si>
  <si>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</si>
  <si>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</si>
  <si>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</si>
  <si>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</si>
  <si>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</si>
  <si>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</si>
  <si>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</si>
  <si>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</si>
  <si>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</si>
  <si>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</si>
  <si>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</si>
  <si>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</si>
  <si>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</si>
  <si>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</si>
  <si>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</si>
  <si>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</si>
  <si>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</si>
  <si>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</si>
  <si>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</si>
  <si>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</si>
  <si>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</si>
  <si>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</si>
  <si>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</si>
  <si>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</si>
  <si>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</si>
  <si>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</si>
  <si>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</si>
  <si>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</si>
  <si>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</si>
  <si>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</si>
  <si>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</si>
  <si>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</si>
  <si>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</si>
  <si>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</si>
  <si>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</si>
  <si>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</si>
  <si>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</si>
  <si>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</si>
  <si>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</si>
  <si>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</si>
  <si>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</si>
  <si>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</si>
  <si>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</si>
  <si>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</si>
  <si>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</si>
  <si>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</si>
  <si>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</si>
  <si>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</si>
  <si>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</si>
  <si>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</si>
  <si>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</si>
  <si>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</si>
  <si>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</si>
  <si>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</si>
  <si>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</si>
  <si>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</si>
  <si>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</si>
  <si>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</si>
  <si>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</si>
  <si>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</si>
  <si>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</si>
  <si>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</si>
  <si>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</si>
  <si>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</si>
  <si>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</si>
  <si>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</si>
  <si>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</si>
  <si>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</si>
  <si>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</si>
  <si>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</si>
  <si>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</si>
  <si>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</si>
  <si>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</si>
  <si>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</si>
  <si>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</si>
  <si>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</si>
  <si>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</si>
  <si>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</si>
  <si>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</si>
  <si>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</si>
  <si>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</si>
  <si>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</si>
  <si>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</si>
  <si>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</si>
  <si>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</si>
  <si>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</si>
  <si>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</si>
  <si>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</si>
  <si>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</si>
  <si>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</si>
  <si>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</si>
  <si>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</si>
  <si>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</si>
  <si>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</si>
  <si>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</si>
  <si>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</si>
  <si>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</si>
  <si>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</si>
  <si>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</si>
  <si>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</si>
  <si>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</si>
  <si>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</si>
  <si>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</si>
  <si>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</si>
  <si>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</si>
  <si>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</si>
  <si>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</si>
  <si>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</si>
  <si>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</si>
  <si>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</si>
  <si>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</si>
  <si>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</si>
  <si>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</si>
  <si>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</si>
  <si>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</si>
  <si>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</si>
  <si>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</si>
  <si>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</si>
  <si>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</si>
  <si>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</si>
  <si>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</si>
  <si>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</si>
  <si>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</si>
  <si>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</si>
  <si>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</si>
  <si>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</si>
  <si>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</si>
  <si>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</si>
  <si>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</si>
  <si>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</si>
  <si>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</si>
  <si>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</si>
  <si>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</si>
  <si>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</si>
  <si>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</si>
  <si>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</si>
  <si>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</si>
  <si>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</si>
  <si>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</si>
  <si>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</si>
  <si>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</si>
  <si>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</si>
  <si>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</si>
  <si>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</si>
  <si>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</si>
  <si>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</si>
  <si>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</si>
  <si>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</si>
  <si>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</si>
  <si>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</si>
  <si>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</si>
  <si>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</si>
  <si>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</si>
  <si>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</si>
  <si>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</si>
  <si>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</si>
  <si>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</si>
  <si>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</si>
  <si>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</si>
  <si>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</si>
  <si>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</si>
  <si>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</si>
  <si>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</si>
  <si>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</si>
  <si>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</si>
  <si>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</si>
  <si>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</si>
  <si>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</si>
  <si>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</si>
  <si>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</si>
  <si>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</si>
  <si>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</si>
  <si>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</si>
  <si>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</si>
  <si>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</si>
  <si>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</si>
  <si>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</si>
  <si>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</si>
  <si>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</si>
  <si>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</si>
  <si>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</si>
  <si>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</si>
  <si>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</si>
  <si>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</si>
  <si>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</si>
  <si>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</si>
  <si>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</si>
  <si>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</si>
  <si>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</si>
  <si>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</si>
  <si>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</si>
  <si>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</si>
  <si>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</si>
  <si>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</si>
  <si>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</si>
  <si>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</si>
  <si>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</si>
  <si>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</si>
  <si>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</si>
  <si>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</si>
  <si>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</si>
  <si>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</si>
  <si>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</si>
  <si>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</si>
  <si>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</si>
  <si>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</si>
  <si>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</si>
  <si>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</si>
  <si>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</si>
  <si>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</si>
  <si>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</si>
  <si>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</si>
  <si>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</si>
  <si>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</si>
  <si>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</si>
  <si>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</si>
  <si>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</si>
  <si>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</si>
  <si>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</si>
  <si>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</si>
  <si>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</si>
  <si>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</si>
  <si>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</si>
  <si>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</si>
  <si>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</si>
  <si>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</si>
  <si>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</si>
  <si>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</si>
  <si>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</si>
  <si>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</si>
  <si>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</si>
  <si>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</si>
  <si>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</si>
  <si>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</si>
  <si>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</si>
  <si>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</si>
  <si>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</si>
  <si>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</si>
  <si>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</si>
  <si>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</si>
  <si>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</si>
  <si>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</si>
  <si>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</si>
  <si>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</si>
  <si>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</si>
  <si>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</si>
  <si>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</si>
  <si>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</si>
  <si>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</si>
  <si>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</si>
  <si>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</si>
  <si>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</si>
  <si>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</si>
  <si>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</si>
  <si>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</si>
  <si>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</si>
  <si>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</si>
  <si>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</si>
  <si>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</si>
  <si>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</si>
  <si>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</si>
  <si>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</si>
  <si>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</si>
  <si>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</si>
  <si>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</si>
  <si>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</si>
  <si>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</si>
  <si>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</si>
  <si>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</si>
  <si>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</si>
  <si>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</si>
  <si>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</si>
  <si>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</si>
  <si>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</si>
  <si>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</si>
  <si>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</si>
  <si>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</si>
  <si>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</si>
  <si>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</si>
  <si>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</si>
  <si>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</si>
  <si>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</si>
  <si>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</si>
  <si>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</si>
  <si>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</si>
  <si>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</si>
  <si>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</si>
  <si>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</si>
  <si>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</si>
  <si>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</si>
  <si>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</si>
  <si>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</si>
  <si>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</si>
  <si>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</si>
  <si>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</si>
  <si>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</si>
  <si>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</si>
  <si>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</si>
  <si>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</si>
  <si>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</si>
  <si>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</si>
  <si>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</si>
  <si>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</si>
  <si>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</si>
  <si>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</si>
  <si>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</si>
  <si>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</si>
  <si>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</si>
  <si>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</si>
  <si>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</si>
  <si>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</si>
  <si>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</si>
  <si>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</si>
  <si>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</si>
  <si>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</si>
  <si>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</si>
  <si>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</si>
  <si>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</si>
  <si>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</si>
  <si>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</si>
  <si>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</si>
  <si>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</si>
  <si>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</si>
  <si>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</si>
  <si>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</si>
  <si>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</si>
  <si>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</si>
  <si>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</si>
  <si>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</si>
  <si>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</si>
  <si>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</si>
  <si>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</si>
  <si>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</si>
  <si>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</si>
  <si>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</si>
  <si>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</si>
  <si>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</si>
  <si>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</si>
  <si>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</si>
  <si>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</si>
  <si>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</si>
  <si>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</si>
  <si>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</si>
  <si>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</si>
  <si>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</si>
  <si>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</si>
  <si>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</si>
  <si>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</si>
  <si>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</si>
  <si>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</si>
  <si>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</si>
  <si>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</si>
  <si>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</si>
  <si>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</si>
  <si>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</si>
  <si>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</si>
  <si>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</si>
  <si>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</si>
  <si>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</si>
  <si>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</si>
  <si>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</si>
  <si>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</si>
  <si>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</si>
  <si>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</si>
  <si>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</si>
  <si>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</si>
  <si>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</si>
  <si>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</si>
  <si>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</si>
  <si>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</si>
  <si>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</si>
  <si>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</si>
  <si>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</si>
  <si>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</si>
  <si>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</si>
  <si>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</si>
  <si>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</si>
  <si>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</si>
  <si>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</si>
  <si>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</si>
  <si>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</si>
  <si>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</si>
  <si>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</si>
  <si>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</si>
  <si>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</si>
  <si>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</si>
  <si>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</si>
  <si>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</si>
  <si>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</si>
  <si>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</si>
  <si>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</si>
  <si>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</si>
  <si>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</si>
  <si>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</si>
  <si>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</si>
  <si>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</si>
  <si>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</si>
  <si>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</si>
  <si>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</si>
  <si>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</si>
  <si>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</si>
  <si>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</si>
  <si>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</si>
  <si>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</si>
  <si>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</si>
  <si>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</si>
  <si>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</si>
  <si>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</si>
  <si>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</si>
  <si>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</si>
  <si>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</si>
  <si>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</si>
  <si>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</si>
  <si>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</si>
  <si>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</si>
  <si>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</si>
  <si>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</si>
  <si>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</si>
  <si>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</si>
  <si>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</si>
  <si>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</si>
  <si>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</si>
  <si>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</si>
  <si>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</si>
  <si>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</si>
  <si>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</si>
  <si>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</si>
  <si>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</si>
  <si>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</si>
  <si>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</si>
  <si>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</si>
  <si>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</si>
  <si>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</si>
  <si>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</si>
  <si>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</si>
  <si>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</si>
  <si>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</si>
  <si>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</si>
  <si>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</si>
  <si>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</si>
  <si>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</si>
  <si>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</si>
  <si>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</si>
  <si>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</si>
  <si>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</si>
  <si>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</si>
  <si>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</si>
  <si>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</si>
  <si>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</si>
  <si>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</si>
  <si>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</si>
  <si>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</si>
  <si>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</si>
  <si>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</si>
  <si>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</si>
  <si>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</si>
  <si>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</si>
  <si>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</si>
  <si>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</si>
  <si>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</si>
  <si>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</si>
  <si>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</si>
  <si>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</si>
  <si>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</si>
  <si>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</si>
  <si>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</si>
  <si>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</si>
  <si>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</si>
  <si>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</si>
  <si>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</si>
  <si>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</si>
  <si>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</si>
  <si>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</si>
  <si>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</si>
  <si>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</si>
  <si>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</si>
  <si>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</si>
  <si>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</si>
  <si>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</si>
  <si>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</si>
  <si>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</si>
  <si>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</si>
  <si>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</si>
  <si>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</si>
  <si>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</si>
  <si>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</si>
  <si>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</si>
  <si>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</si>
  <si>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</si>
  <si>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</si>
  <si>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</si>
  <si>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</si>
  <si>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</si>
  <si>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</si>
  <si>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</si>
  <si>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</si>
  <si>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</si>
  <si>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</si>
  <si>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</si>
  <si>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</si>
  <si>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</si>
  <si>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</si>
  <si>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</si>
  <si>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</si>
  <si>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</si>
  <si>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</si>
  <si>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</si>
  <si>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</si>
  <si>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</si>
  <si>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</si>
  <si>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</si>
  <si>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</si>
  <si>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</si>
  <si>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</si>
  <si>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</si>
  <si>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</si>
  <si>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</si>
  <si>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</si>
  <si>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</si>
  <si>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</si>
  <si>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</si>
  <si>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</si>
  <si>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</si>
  <si>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</si>
  <si>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</si>
  <si>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</si>
  <si>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</si>
  <si>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</si>
  <si>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</si>
  <si>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</si>
  <si>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</si>
  <si>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</si>
  <si>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</si>
  <si>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</si>
  <si>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</si>
  <si>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</si>
  <si>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</si>
  <si>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</si>
  <si>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</si>
  <si>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</si>
  <si>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</si>
  <si>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</si>
  <si>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</si>
  <si>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</si>
  <si>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</si>
  <si>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</si>
  <si>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</si>
  <si>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</si>
  <si>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</si>
  <si>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</si>
  <si>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</si>
  <si>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</si>
  <si>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</si>
  <si>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</si>
  <si>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</si>
  <si>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</si>
  <si>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</si>
  <si>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</si>
  <si>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</si>
  <si>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</si>
  <si>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</si>
  <si>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</si>
  <si>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</si>
  <si>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</si>
  <si>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</si>
  <si>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</si>
  <si>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</si>
  <si>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</si>
  <si>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</si>
  <si>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</si>
  <si>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</si>
  <si>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</si>
  <si>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</si>
  <si>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</si>
  <si>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</si>
  <si>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</si>
  <si>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</si>
  <si>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</si>
  <si>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</si>
  <si>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</si>
  <si>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</si>
  <si>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</si>
  <si>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</si>
  <si>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</si>
  <si>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</si>
  <si>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</si>
  <si>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</si>
  <si>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</si>
  <si>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</si>
  <si>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</si>
  <si>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</si>
  <si>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</si>
  <si>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</si>
  <si>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</si>
  <si>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</si>
  <si>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</si>
  <si>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</si>
  <si>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</si>
  <si>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</si>
  <si>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</si>
  <si>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</si>
  <si>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</si>
  <si>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</si>
  <si>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</si>
  <si>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</si>
  <si>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</si>
  <si>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</si>
  <si>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</si>
  <si>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</si>
  <si>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</si>
  <si>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</si>
  <si>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</si>
  <si>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</si>
  <si>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</si>
  <si>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</si>
  <si>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</si>
  <si>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</si>
  <si>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</si>
  <si>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</si>
  <si>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</si>
  <si>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</si>
  <si>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</si>
  <si>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</si>
  <si>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</si>
  <si>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</si>
  <si>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</si>
  <si>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</si>
  <si>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</si>
  <si>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</si>
  <si>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</si>
  <si>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</si>
  <si>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</si>
  <si>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</si>
  <si>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</si>
  <si>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</si>
  <si>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</si>
  <si>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</si>
  <si>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</si>
  <si>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</si>
  <si>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</si>
  <si>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</si>
  <si>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</si>
  <si>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</si>
  <si>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</si>
  <si>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</si>
  <si>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</si>
  <si>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</si>
  <si>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</si>
  <si>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</si>
  <si>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</si>
  <si>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</si>
  <si>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</si>
  <si>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</si>
  <si>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</si>
  <si>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</si>
  <si>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</si>
  <si>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</si>
  <si>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</si>
  <si>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</si>
  <si>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</si>
  <si>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</si>
  <si>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</si>
  <si>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</si>
  <si>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</si>
  <si>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</si>
  <si>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</si>
  <si>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</si>
  <si>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</si>
  <si>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</si>
  <si>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</si>
  <si>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</si>
  <si>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</si>
  <si>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</si>
  <si>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</si>
  <si>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</si>
  <si>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</si>
  <si>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</si>
  <si>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</si>
  <si>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</si>
  <si>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</si>
  <si>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</si>
  <si>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</si>
  <si>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</si>
  <si>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</si>
  <si>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</si>
  <si>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</si>
  <si>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</si>
  <si>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</si>
  <si>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</si>
  <si>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</si>
  <si>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</si>
  <si>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</si>
  <si>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</si>
  <si>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</si>
  <si>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</si>
  <si>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</si>
  <si>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</si>
  <si>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</si>
  <si>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</si>
  <si>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</si>
  <si>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</si>
  <si>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</si>
  <si>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</si>
  <si>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</si>
  <si>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</si>
  <si>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</si>
  <si>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</si>
  <si>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</si>
  <si>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</si>
  <si>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</si>
  <si>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</si>
  <si>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</si>
  <si>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</si>
  <si>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</si>
  <si>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</si>
  <si>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</si>
  <si>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</si>
  <si>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</si>
  <si>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</si>
  <si>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</si>
  <si>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</si>
  <si>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</si>
  <si>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</si>
  <si>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</si>
  <si>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</si>
  <si>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</si>
  <si>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</si>
  <si>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</si>
  <si>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</si>
  <si>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</si>
  <si>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</si>
  <si>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</si>
  <si>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</si>
  <si>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</si>
  <si>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</si>
  <si>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</si>
  <si>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</si>
  <si>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</si>
  <si>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</si>
  <si>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</si>
  <si>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</si>
  <si>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</si>
  <si>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</si>
  <si>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</si>
  <si>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</si>
  <si>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</si>
  <si>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</si>
  <si>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</si>
  <si>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</si>
  <si>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</si>
  <si>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</si>
  <si>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</si>
  <si>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</si>
  <si>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</si>
  <si>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</si>
  <si>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</si>
  <si>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</si>
  <si>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</si>
  <si>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</si>
  <si>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</si>
  <si>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</si>
  <si>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</si>
  <si>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</si>
  <si>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</si>
  <si>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</si>
  <si>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</si>
  <si>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</si>
  <si>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</si>
  <si>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</si>
  <si>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</si>
  <si>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</si>
  <si>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</si>
  <si>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</si>
  <si>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</si>
  <si>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</si>
  <si>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</si>
  <si>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</si>
  <si>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</si>
  <si>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</si>
  <si>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</si>
  <si>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</si>
  <si>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</si>
  <si>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</si>
  <si>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</si>
  <si>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</si>
  <si>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</si>
  <si>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</si>
  <si>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</si>
  <si>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</si>
  <si>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</si>
  <si>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</si>
  <si>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</si>
  <si>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</si>
  <si>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</si>
  <si>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</si>
  <si>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</si>
  <si>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</si>
  <si>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</si>
  <si>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</si>
  <si>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</si>
  <si>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</si>
  <si>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</si>
  <si>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</si>
  <si>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</si>
  <si>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</si>
  <si>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</si>
  <si>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</si>
  <si>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</si>
  <si>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</si>
  <si>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</si>
  <si>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</si>
  <si>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</si>
  <si>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</si>
  <si>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</si>
  <si>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</si>
  <si>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</si>
  <si>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</si>
  <si>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</si>
  <si>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</si>
  <si>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</si>
  <si>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</si>
  <si>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</si>
  <si>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</si>
  <si>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</si>
  <si>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</si>
  <si>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</si>
  <si>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</si>
  <si>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</si>
  <si>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</si>
  <si>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</si>
  <si>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</si>
  <si>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</si>
  <si>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</si>
  <si>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</si>
  <si>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</si>
  <si>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</si>
  <si>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</si>
  <si>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</si>
  <si>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</si>
  <si>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</si>
  <si>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</si>
  <si>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</si>
  <si>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</si>
  <si>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</si>
  <si>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</si>
  <si>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</si>
  <si>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</si>
  <si>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</si>
  <si>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</si>
  <si>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</si>
  <si>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</si>
  <si>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</si>
  <si>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</si>
  <si>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</si>
  <si>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</si>
  <si>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</si>
  <si>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</si>
  <si>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</si>
  <si>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</si>
  <si>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</si>
  <si>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</si>
  <si>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</si>
  <si>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</si>
  <si>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</si>
  <si>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</si>
  <si>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</si>
  <si>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</si>
  <si>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</si>
  <si>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</si>
  <si>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</si>
  <si>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</si>
  <si>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</si>
  <si>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</si>
  <si>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</si>
  <si>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</si>
  <si>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</si>
  <si>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</si>
  <si>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</si>
  <si>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</si>
  <si>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</si>
  <si>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</si>
  <si>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</si>
  <si>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</si>
  <si>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</si>
  <si>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</si>
  <si>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</si>
  <si>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</si>
  <si>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</si>
  <si>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</si>
  <si>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</si>
  <si>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</si>
  <si>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</si>
  <si>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</si>
  <si>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</si>
  <si>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</si>
  <si>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</si>
  <si>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</si>
  <si>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</si>
  <si>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</si>
  <si>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</si>
  <si>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</si>
  <si>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</si>
  <si>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</si>
  <si>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</si>
  <si>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</si>
  <si>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</si>
  <si>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</si>
  <si>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</si>
  <si>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</si>
  <si>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</si>
  <si>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</si>
  <si>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</si>
  <si>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</si>
  <si>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</si>
  <si>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</si>
  <si>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</si>
  <si>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</si>
  <si>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</si>
  <si>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</si>
  <si>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</si>
  <si>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</si>
  <si>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</si>
  <si>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</si>
  <si>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</si>
  <si>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</si>
  <si>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</si>
  <si>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</si>
  <si>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</si>
  <si>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</si>
  <si>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</si>
  <si>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</si>
  <si>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</si>
  <si>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</si>
  <si>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</si>
  <si>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</si>
  <si>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</si>
  <si>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</si>
  <si>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</si>
  <si>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</si>
  <si>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</si>
  <si>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</si>
  <si>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</si>
  <si>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</si>
  <si>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</si>
  <si>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</si>
  <si>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</si>
  <si>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</si>
  <si>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</si>
  <si>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</si>
  <si>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</si>
  <si>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</si>
  <si>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</si>
  <si>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</si>
  <si>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</si>
  <si>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</si>
  <si>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</si>
  <si>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</si>
  <si>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</si>
  <si>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</si>
  <si>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</si>
  <si>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</si>
  <si>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</si>
  <si>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</si>
  <si>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</si>
  <si>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</si>
  <si>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</si>
  <si>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</si>
  <si>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</si>
  <si>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</si>
  <si>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</si>
  <si>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</si>
  <si>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</si>
  <si>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</si>
  <si>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</si>
  <si>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</si>
  <si>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</si>
  <si>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</si>
  <si>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</si>
  <si>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</si>
  <si>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</si>
  <si>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</si>
  <si>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</si>
  <si>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</si>
  <si>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</si>
  <si>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</si>
  <si>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</si>
  <si>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</si>
  <si>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</si>
  <si>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</si>
  <si>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</si>
  <si>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</si>
  <si>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</si>
  <si>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</si>
  <si>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</si>
  <si>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</si>
  <si>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</si>
  <si>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</si>
  <si>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</si>
  <si>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</si>
  <si>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</si>
  <si>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</si>
  <si>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</si>
  <si>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</si>
  <si>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</si>
  <si>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</si>
  <si>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</si>
  <si>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</si>
  <si>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</si>
  <si>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</si>
  <si>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</si>
  <si>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</si>
  <si>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</si>
  <si>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</si>
  <si>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</si>
  <si>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</si>
  <si>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</si>
  <si>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</si>
  <si>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</si>
  <si>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</si>
  <si>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</si>
  <si>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</si>
  <si>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</si>
  <si>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</si>
  <si>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</si>
  <si>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</si>
  <si>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</si>
  <si>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</si>
  <si>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</si>
  <si>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</si>
  <si>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</si>
  <si>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</si>
  <si>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</si>
  <si>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</si>
  <si>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</si>
  <si>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</si>
  <si>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</si>
  <si>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</si>
  <si>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</si>
  <si>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</si>
  <si>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</si>
  <si>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</si>
  <si>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</si>
  <si>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</si>
  <si>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</si>
  <si>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</si>
  <si>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</si>
  <si>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</si>
  <si>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</si>
  <si>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</si>
  <si>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</si>
  <si>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</si>
  <si>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</si>
  <si>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</si>
  <si>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</si>
  <si>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</si>
  <si>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</si>
  <si>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</si>
  <si>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</si>
  <si>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</si>
  <si>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</si>
  <si>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</si>
  <si>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</si>
  <si>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</si>
  <si>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</si>
  <si>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</si>
  <si>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</si>
  <si>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</si>
  <si>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</si>
  <si>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</si>
  <si>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</si>
  <si>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</si>
  <si>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</si>
  <si>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</si>
  <si>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</si>
  <si>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</si>
  <si>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</si>
  <si>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</si>
  <si>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</si>
  <si>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</si>
  <si>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</si>
  <si>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</si>
  <si>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</si>
  <si>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</si>
  <si>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</si>
  <si>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</si>
  <si>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</si>
  <si>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</si>
  <si>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</si>
  <si>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</si>
  <si>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</si>
  <si>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</si>
  <si>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</si>
  <si>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</si>
  <si>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</si>
  <si>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</si>
  <si>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</si>
  <si>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</si>
  <si>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</si>
  <si>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</si>
  <si>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</si>
  <si>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</si>
  <si>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</si>
  <si>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</si>
  <si>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</si>
  <si>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</si>
  <si>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</si>
  <si>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</si>
  <si>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</si>
  <si>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</si>
  <si>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</si>
  <si>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</si>
  <si>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</si>
  <si>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</si>
  <si>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</si>
  <si>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</si>
  <si>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</si>
  <si>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</si>
  <si>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</si>
  <si>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</si>
  <si>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</si>
  <si>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</si>
  <si>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</si>
  <si>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</si>
  <si>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</si>
  <si>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</si>
  <si>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</si>
  <si>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</si>
  <si>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</si>
  <si>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</si>
  <si>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</si>
  <si>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</si>
  <si>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</si>
  <si>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</si>
  <si>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</si>
  <si>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</si>
  <si>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</si>
  <si>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</si>
  <si>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</si>
  <si>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</si>
  <si>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</si>
  <si>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</si>
  <si>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</si>
  <si>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</si>
  <si>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</si>
  <si>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</si>
  <si>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</si>
  <si>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</si>
  <si>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</si>
  <si>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</si>
  <si>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</si>
  <si>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</si>
  <si>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</si>
  <si>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</si>
  <si>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</si>
  <si>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</si>
  <si>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</si>
  <si>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</si>
  <si>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</si>
  <si>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</si>
  <si>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</si>
  <si>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</si>
  <si>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</si>
  <si>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</si>
  <si>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</si>
  <si>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</si>
  <si>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</si>
  <si>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</si>
  <si>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</si>
  <si>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</si>
  <si>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</si>
  <si>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</si>
  <si>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</si>
  <si>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</si>
  <si>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</si>
  <si>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</si>
  <si>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</si>
  <si>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</si>
  <si>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</si>
  <si>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</si>
  <si>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</si>
  <si>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</si>
  <si>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</si>
  <si>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</si>
  <si>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</si>
  <si>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</si>
  <si>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</si>
  <si>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</si>
  <si>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</si>
  <si>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</si>
  <si>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</si>
  <si>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</si>
  <si>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</si>
  <si>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</si>
  <si>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</si>
  <si>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</si>
  <si>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</si>
  <si>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</si>
  <si>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</si>
  <si>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</si>
  <si>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</si>
  <si>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</si>
  <si>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</si>
  <si>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</si>
  <si>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</si>
  <si>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</si>
  <si>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</si>
  <si>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</si>
  <si>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</si>
  <si>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</si>
  <si>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</si>
  <si>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</si>
  <si>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</si>
  <si>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</si>
  <si>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</si>
  <si>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</si>
  <si>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</si>
  <si>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</si>
  <si>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</si>
  <si>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</si>
  <si>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</si>
  <si>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</si>
  <si>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</si>
  <si>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</si>
  <si>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</si>
  <si>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</si>
  <si>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</si>
  <si>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</si>
  <si>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</si>
  <si>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</si>
  <si>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</si>
  <si>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</si>
  <si>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</si>
  <si>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</si>
  <si>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</si>
  <si>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</si>
  <si>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</si>
  <si>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</si>
  <si>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</si>
  <si>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</si>
  <si>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</si>
  <si>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</si>
  <si>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</si>
  <si>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</si>
  <si>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</si>
  <si>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</si>
  <si>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</si>
  <si>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</si>
  <si>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</si>
  <si>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</si>
  <si>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</si>
  <si>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</si>
  <si>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</si>
  <si>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</si>
  <si>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</si>
  <si>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</si>
  <si>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</si>
  <si>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</si>
  <si>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</si>
  <si>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</si>
  <si>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</si>
  <si>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</si>
  <si>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</si>
  <si>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</si>
  <si>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</si>
  <si>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</si>
  <si>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</si>
  <si>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</si>
  <si>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</si>
  <si>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</si>
  <si>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</si>
  <si>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</si>
  <si>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</si>
  <si>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</si>
  <si>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</si>
  <si>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</si>
  <si>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</si>
  <si>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</si>
  <si>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</si>
  <si>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</si>
  <si>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</si>
  <si>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</si>
  <si>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</si>
  <si>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</si>
  <si>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</si>
  <si>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</si>
  <si>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</si>
  <si>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</si>
  <si>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</si>
  <si>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</si>
  <si>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</si>
  <si>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</si>
  <si>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</si>
  <si>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</si>
  <si>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</si>
  <si>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</si>
  <si>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</si>
  <si>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</si>
  <si>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</si>
  <si>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</si>
  <si>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</si>
  <si>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</si>
  <si>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</si>
  <si>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</si>
  <si>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</si>
  <si>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</si>
  <si>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</si>
  <si>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</si>
  <si>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</si>
  <si>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</si>
  <si>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</si>
  <si>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</si>
  <si>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</si>
  <si>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</si>
  <si>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</si>
  <si>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</si>
  <si>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</si>
  <si>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</si>
  <si>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</si>
  <si>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</si>
  <si>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</si>
  <si>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</si>
  <si>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</si>
  <si>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</si>
  <si>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</si>
  <si>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</si>
  <si>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</si>
  <si>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</si>
  <si>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</si>
  <si>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</si>
  <si>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</si>
  <si>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</si>
  <si>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</si>
  <si>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</si>
  <si>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</si>
  <si>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</si>
  <si>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</si>
  <si>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</si>
  <si>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</si>
  <si>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</si>
  <si>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</si>
  <si>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</si>
  <si>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</si>
  <si>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</si>
  <si>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</si>
  <si>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</si>
  <si>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</si>
  <si>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</si>
  <si>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</si>
  <si>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</si>
  <si>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</si>
  <si>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</si>
  <si>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</si>
  <si>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</si>
  <si>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</si>
  <si>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</si>
  <si>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</si>
  <si>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</si>
  <si>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</si>
  <si>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</si>
  <si>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</si>
  <si>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</si>
  <si>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</si>
  <si>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</si>
  <si>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</si>
  <si>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</si>
  <si>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</si>
  <si>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</si>
  <si>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</si>
  <si>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</si>
  <si>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</si>
  <si>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</si>
  <si>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</si>
  <si>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</si>
  <si>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</si>
  <si>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</si>
  <si>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</si>
  <si>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</si>
  <si>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</si>
  <si>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</si>
  <si>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</si>
  <si>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</si>
  <si>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</si>
  <si>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</si>
  <si>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</si>
  <si>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</si>
  <si>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</si>
  <si>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</si>
  <si>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</si>
  <si>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</si>
  <si>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</si>
  <si>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</si>
  <si>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</si>
  <si>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</si>
  <si>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</si>
  <si>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</si>
  <si>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</si>
  <si>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</si>
  <si>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</si>
  <si>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</si>
  <si>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</si>
  <si>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</si>
  <si>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</si>
  <si>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</si>
  <si>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</si>
  <si>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</si>
  <si>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</si>
  <si>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</si>
  <si>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</si>
  <si>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</si>
  <si>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</si>
  <si>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</si>
  <si>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</si>
  <si>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</si>
  <si>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</si>
  <si>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</si>
  <si>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</si>
  <si>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</si>
  <si>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</si>
  <si>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</si>
  <si>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</si>
  <si>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</si>
  <si>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</si>
  <si>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</si>
  <si>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</si>
  <si>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</si>
  <si>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</si>
  <si>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</si>
  <si>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</si>
  <si>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</si>
  <si>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</si>
  <si>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</si>
  <si>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</si>
  <si>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</si>
  <si>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</si>
  <si>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</si>
  <si>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</si>
  <si>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</si>
  <si>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</si>
  <si>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</si>
  <si>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</si>
  <si>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</si>
  <si>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</si>
  <si>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</si>
  <si>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</si>
  <si>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</si>
  <si>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</si>
  <si>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</si>
  <si>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</si>
  <si>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</si>
  <si>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</si>
  <si>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</si>
  <si>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</si>
  <si>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</si>
  <si>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</si>
  <si>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</si>
  <si>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</si>
  <si>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</si>
  <si>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</si>
  <si>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</si>
  <si>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</si>
  <si>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</si>
  <si>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</si>
  <si>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</si>
  <si>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</si>
  <si>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</si>
  <si>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</si>
  <si>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</si>
  <si>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</si>
  <si>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</si>
  <si>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</si>
  <si>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</si>
  <si>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</si>
  <si>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</si>
  <si>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</si>
  <si>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</si>
  <si>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</si>
  <si>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</si>
  <si>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</si>
  <si>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</si>
  <si>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</si>
  <si>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</si>
  <si>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</si>
  <si>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</si>
  <si>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</si>
  <si>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</si>
  <si>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</si>
  <si>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</si>
  <si>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</si>
  <si>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</si>
  <si>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</si>
  <si>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</si>
  <si>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</si>
  <si>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</si>
  <si>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</si>
  <si>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</si>
  <si>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</si>
  <si>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</si>
  <si>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</si>
  <si>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</si>
  <si>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</si>
  <si>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</si>
  <si>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</si>
  <si>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</si>
  <si>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</si>
  <si>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</si>
  <si>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</si>
  <si>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</si>
  <si>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</si>
  <si>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</si>
  <si>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</si>
  <si>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</si>
  <si>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</si>
  <si>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</si>
  <si>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</si>
  <si>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</si>
  <si>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</si>
  <si>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</si>
  <si>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</si>
  <si>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</si>
  <si>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</si>
  <si>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</si>
  <si>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</si>
  <si>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</si>
  <si>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</si>
  <si>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</si>
  <si>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</si>
  <si>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</si>
  <si>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</si>
  <si>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</si>
  <si>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</si>
  <si>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</si>
  <si>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</si>
  <si>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</si>
  <si>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</si>
  <si>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</si>
  <si>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</si>
  <si>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</si>
  <si>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</si>
  <si>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</si>
  <si>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</si>
  <si>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</si>
  <si>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</si>
  <si>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</si>
  <si>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</si>
  <si>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</si>
  <si>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</si>
  <si>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</si>
  <si>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</si>
  <si>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</si>
  <si>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</si>
  <si>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</si>
  <si>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</si>
  <si>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</si>
  <si>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</si>
  <si>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</si>
  <si>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</si>
  <si>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</si>
  <si>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</si>
  <si>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</si>
  <si>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</si>
  <si>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</si>
  <si>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</si>
  <si>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</si>
  <si>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</si>
  <si>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</si>
  <si>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</si>
  <si>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</si>
  <si>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</si>
  <si>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</si>
  <si>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</si>
  <si>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</si>
  <si>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</si>
  <si>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</si>
  <si>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</si>
  <si>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</si>
  <si>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</si>
  <si>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</si>
  <si>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</si>
  <si>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</si>
  <si>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</si>
  <si>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</si>
  <si>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</si>
  <si>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</si>
  <si>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</si>
  <si>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</si>
  <si>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</si>
  <si>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</si>
  <si>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</si>
  <si>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</si>
  <si>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</si>
  <si>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</si>
  <si>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</si>
  <si>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</si>
  <si>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</si>
  <si>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</si>
  <si>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</si>
  <si>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</si>
  <si>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</si>
  <si>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</si>
  <si>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</si>
  <si>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</si>
  <si>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</si>
  <si>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</si>
  <si>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</si>
  <si>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</si>
  <si>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</si>
  <si>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</si>
  <si>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</si>
  <si>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</si>
  <si>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</si>
  <si>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</si>
  <si>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</si>
  <si>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</si>
  <si>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</si>
  <si>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</si>
  <si>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</si>
  <si>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</si>
  <si>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</si>
  <si>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</si>
  <si>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</si>
  <si>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</si>
  <si>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</si>
  <si>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</si>
  <si>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</si>
  <si>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</si>
  <si>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</si>
  <si>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</si>
  <si>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</si>
  <si>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</si>
  <si>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</si>
  <si>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</si>
  <si>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</si>
  <si>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</si>
  <si>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</si>
  <si>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</si>
  <si>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</si>
  <si>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</si>
  <si>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</si>
  <si>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</si>
  <si>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</si>
  <si>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</si>
  <si>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</si>
  <si>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</si>
  <si>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</si>
  <si>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</si>
  <si>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</si>
  <si>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</si>
  <si>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</si>
  <si>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</si>
  <si>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</si>
  <si>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</si>
  <si>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</si>
  <si>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</si>
  <si>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</si>
  <si>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</si>
  <si>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</si>
  <si>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</si>
  <si>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</si>
  <si>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</si>
  <si>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</si>
  <si>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</si>
  <si>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</si>
  <si>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</si>
  <si>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</si>
  <si>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</si>
  <si>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</si>
  <si>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</si>
  <si>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</si>
  <si>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</si>
  <si>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</si>
  <si>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</si>
  <si>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</si>
  <si>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</si>
  <si>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</si>
  <si>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</si>
  <si>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</si>
  <si>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</si>
  <si>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</si>
  <si>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</si>
  <si>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</si>
  <si>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</si>
  <si>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</si>
  <si>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</si>
  <si>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</si>
  <si>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</si>
  <si>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</si>
  <si>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</si>
  <si>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</si>
  <si>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</si>
  <si>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</si>
  <si>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</si>
  <si>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</si>
  <si>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</si>
  <si>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</si>
  <si>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</si>
  <si>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</si>
  <si>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</si>
  <si>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</si>
  <si>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</si>
  <si>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</si>
  <si>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</si>
  <si>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</si>
  <si>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</si>
  <si>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</si>
  <si>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</si>
  <si>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</si>
  <si>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</si>
  <si>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</si>
  <si>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</si>
  <si>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</si>
  <si>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</si>
  <si>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</si>
  <si>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</si>
  <si>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</si>
  <si>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</si>
  <si>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</si>
  <si>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</si>
  <si>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</si>
  <si>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</si>
  <si>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</si>
  <si>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</si>
  <si>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</si>
  <si>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</si>
  <si>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</si>
  <si>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</si>
  <si>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</si>
  <si>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</si>
  <si>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</si>
  <si>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</si>
  <si>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</si>
  <si>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</si>
  <si>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</si>
  <si>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</si>
  <si>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</si>
  <si>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</si>
  <si>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</si>
  <si>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</si>
  <si>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</si>
  <si>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</si>
  <si>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</si>
  <si>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</si>
  <si>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</si>
  <si>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</si>
  <si>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</si>
  <si>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</si>
  <si>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</si>
  <si>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</si>
  <si>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</si>
  <si>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</si>
  <si>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</si>
  <si>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</si>
  <si>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</si>
  <si>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</si>
  <si>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</si>
  <si>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</si>
  <si>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</si>
  <si>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</si>
  <si>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</si>
  <si>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</si>
  <si>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</si>
  <si>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</si>
  <si>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</si>
  <si>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</si>
  <si>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</si>
  <si>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</si>
  <si>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</si>
  <si>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</si>
  <si>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</si>
  <si>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</si>
  <si>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</si>
  <si>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</si>
  <si>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</si>
  <si>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</si>
  <si>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</si>
  <si>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</si>
  <si>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</si>
  <si>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</si>
  <si>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</si>
  <si>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</si>
  <si>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</si>
  <si>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</si>
  <si>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</si>
  <si>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</si>
  <si>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</si>
  <si>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</si>
  <si>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</si>
  <si>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</si>
  <si>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</si>
  <si>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</si>
  <si>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</si>
  <si>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</si>
  <si>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</si>
  <si>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</si>
  <si>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</si>
  <si>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</si>
  <si>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</si>
  <si>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</si>
  <si>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</si>
  <si>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</si>
  <si>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</si>
  <si>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</si>
  <si>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</si>
  <si>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</si>
  <si>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</si>
  <si>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</si>
  <si>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</si>
  <si>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</si>
  <si>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</si>
  <si>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</si>
  <si>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</si>
  <si>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</si>
  <si>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</si>
  <si>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</si>
  <si>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</si>
  <si>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</si>
  <si>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</si>
  <si>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</si>
  <si>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</si>
  <si>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</si>
  <si>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</si>
  <si>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</si>
  <si>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</si>
  <si>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</si>
  <si>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</si>
  <si>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</si>
  <si>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</si>
  <si>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</si>
  <si>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</si>
  <si>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</si>
  <si>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</si>
  <si>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</si>
  <si>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</si>
  <si>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</si>
  <si>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</si>
  <si>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</si>
  <si>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</si>
  <si>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</si>
  <si>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</si>
  <si>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</si>
  <si>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</si>
  <si>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</si>
  <si>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</si>
  <si>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</si>
  <si>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</si>
  <si>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</si>
  <si>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</si>
  <si>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</si>
  <si>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</si>
  <si>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</si>
  <si>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</si>
  <si>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</si>
  <si>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</si>
  <si>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</si>
  <si>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</si>
  <si>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</si>
  <si>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</si>
  <si>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</si>
  <si>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</si>
  <si>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</si>
  <si>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</si>
  <si>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</si>
  <si>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</si>
  <si>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</si>
  <si>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</si>
  <si>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</si>
  <si>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</si>
  <si>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</si>
  <si>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</si>
  <si>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</si>
  <si>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</si>
  <si>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</si>
  <si>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</si>
  <si>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</si>
  <si>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</si>
  <si>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</si>
  <si>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</si>
  <si>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</si>
  <si>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</si>
  <si>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</si>
  <si>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</si>
  <si>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</si>
  <si>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</si>
  <si>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</si>
  <si>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</si>
  <si>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</si>
  <si>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</si>
  <si>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</si>
  <si>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</si>
  <si>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</si>
  <si>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</si>
  <si>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</si>
  <si>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</si>
  <si>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</si>
  <si>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</si>
  <si>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</si>
  <si>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</si>
  <si>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</si>
  <si>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</si>
  <si>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</si>
  <si>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</si>
  <si>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</si>
  <si>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</si>
  <si>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</si>
  <si>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</si>
  <si>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</si>
  <si>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</si>
  <si>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</si>
  <si>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</si>
  <si>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</si>
  <si>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</si>
  <si>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</si>
  <si>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</si>
  <si>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</si>
  <si>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</si>
  <si>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</si>
  <si>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</si>
  <si>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</si>
  <si>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</si>
  <si>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</si>
  <si>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</si>
  <si>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</si>
  <si>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</si>
  <si>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</si>
  <si>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</si>
  <si>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</si>
  <si>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</si>
  <si>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</si>
  <si>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</si>
  <si>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</si>
  <si>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</si>
  <si>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</si>
  <si>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</si>
  <si>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</si>
  <si>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</si>
  <si>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</si>
  <si>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</si>
  <si>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</si>
  <si>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</si>
  <si>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</si>
  <si>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</si>
  <si>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</si>
  <si>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</si>
  <si>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</si>
  <si>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</si>
  <si>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</si>
  <si>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</si>
  <si>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</si>
  <si>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</si>
  <si>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</si>
  <si>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</si>
  <si>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</si>
  <si>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</si>
  <si>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</si>
  <si>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</si>
  <si>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</si>
  <si>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</si>
  <si>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</si>
  <si>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</si>
  <si>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</si>
  <si>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</si>
  <si>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</si>
  <si>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</si>
  <si>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</si>
  <si>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</si>
  <si>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</si>
  <si>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</si>
  <si>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</si>
  <si>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</si>
  <si>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</si>
  <si>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</si>
  <si>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</si>
  <si>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</si>
  <si>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</si>
  <si>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</si>
  <si>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</si>
  <si>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</si>
  <si>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</si>
  <si>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</si>
  <si>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</si>
  <si>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</si>
  <si>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</si>
  <si>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</si>
  <si>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</si>
  <si>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</si>
  <si>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</si>
  <si>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</si>
  <si>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</si>
  <si>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</si>
  <si>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</si>
  <si>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</si>
  <si>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</si>
  <si>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</si>
  <si>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</si>
  <si>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</si>
  <si>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</si>
  <si>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</si>
  <si>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</si>
  <si>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</si>
  <si>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</si>
  <si>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</si>
  <si>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</si>
  <si>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</si>
  <si>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</si>
  <si>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</si>
  <si>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</si>
  <si>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</si>
  <si>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</si>
  <si>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</si>
  <si>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</si>
  <si>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</si>
  <si>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</si>
  <si>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</si>
  <si>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</si>
  <si>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</si>
  <si>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</si>
  <si>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</si>
  <si>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</si>
  <si>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</si>
  <si>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</si>
  <si>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</si>
  <si>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</si>
  <si>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</si>
  <si>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</si>
  <si>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</si>
  <si>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</si>
  <si>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</si>
  <si>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</si>
  <si>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</si>
  <si>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</si>
  <si>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</si>
  <si>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</si>
  <si>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</si>
  <si>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</si>
  <si>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</si>
  <si>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</si>
  <si>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</si>
  <si>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</si>
  <si>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</si>
  <si>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</si>
  <si>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</si>
  <si>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</si>
  <si>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</si>
  <si>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</si>
  <si>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</si>
  <si>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</si>
  <si>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</si>
  <si>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</si>
  <si>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</si>
  <si>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</si>
  <si>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</si>
  <si>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</si>
  <si>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</si>
  <si>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</si>
  <si>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</si>
  <si>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</si>
  <si>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</si>
  <si>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</si>
  <si>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</si>
  <si>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</si>
  <si>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</si>
  <si>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</si>
  <si>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</si>
  <si>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</si>
  <si>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</si>
  <si>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</si>
  <si>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</si>
  <si>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</si>
  <si>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</si>
  <si>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</si>
  <si>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</si>
  <si>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</si>
  <si>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</si>
  <si>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</si>
  <si>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</si>
  <si>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</si>
  <si>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</si>
  <si>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</si>
  <si>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</si>
  <si>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</si>
  <si>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</si>
  <si>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</si>
  <si>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</si>
  <si>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</si>
  <si>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</si>
  <si>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</si>
  <si>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</si>
  <si>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</si>
  <si>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</si>
  <si>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</si>
  <si>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</si>
  <si>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</si>
  <si>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</si>
  <si>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</si>
  <si>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</si>
  <si>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</si>
  <si>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</si>
  <si>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</si>
  <si>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</si>
  <si>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</si>
  <si>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</si>
  <si>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</si>
  <si>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</si>
  <si>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</si>
  <si>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</si>
  <si>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</si>
  <si>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</si>
  <si>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</si>
  <si>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</si>
  <si>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</si>
  <si>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</si>
  <si>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</si>
  <si>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</si>
  <si>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</si>
  <si>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</si>
  <si>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</si>
  <si>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</si>
  <si>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</si>
  <si>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</si>
  <si>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</si>
  <si>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</si>
  <si>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</si>
  <si>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</si>
  <si>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</si>
  <si>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</si>
  <si>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</si>
  <si>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</si>
  <si>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</si>
  <si>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</si>
  <si>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</si>
  <si>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</si>
  <si>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</si>
  <si>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</si>
  <si>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</si>
  <si>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</si>
  <si>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</si>
  <si>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</si>
  <si>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</si>
  <si>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</si>
  <si>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</si>
  <si>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</si>
  <si>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</si>
  <si>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</si>
  <si>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</si>
  <si>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</si>
  <si>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</si>
  <si>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</si>
  <si>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</si>
  <si>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</si>
  <si>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</si>
  <si>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</si>
  <si>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</si>
  <si>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</si>
  <si>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</si>
  <si>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</si>
  <si>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</si>
  <si>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</si>
  <si>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</si>
  <si>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</si>
  <si>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</si>
  <si>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</si>
  <si>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</si>
  <si>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</si>
  <si>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</si>
  <si>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</si>
  <si>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</si>
  <si>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</si>
  <si>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</si>
  <si>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</si>
  <si>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</si>
  <si>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</si>
  <si>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</si>
  <si>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</si>
  <si>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</si>
  <si>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</si>
  <si>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</si>
  <si>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</si>
  <si>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</si>
  <si>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</si>
  <si>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</si>
  <si>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</si>
  <si>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</si>
  <si>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</si>
  <si>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</si>
  <si>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</si>
  <si>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</si>
  <si>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</si>
  <si>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</si>
  <si>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</si>
  <si>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</si>
  <si>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</si>
  <si>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</si>
  <si>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</si>
  <si>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</si>
  <si>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</si>
  <si>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</si>
  <si>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</si>
  <si>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</si>
  <si>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</si>
  <si>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</si>
  <si>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</si>
  <si>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</si>
  <si>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</si>
  <si>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</si>
  <si>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</si>
  <si>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</si>
  <si>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</si>
  <si>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</si>
  <si>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</si>
  <si>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</si>
  <si>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</si>
  <si>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</si>
  <si>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</si>
  <si>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</si>
  <si>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</si>
  <si>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</si>
  <si>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</si>
  <si>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</si>
  <si>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</si>
  <si>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</si>
  <si>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</si>
  <si>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</si>
  <si>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</si>
  <si>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</si>
  <si>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</si>
  <si>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</si>
  <si>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</si>
  <si>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</si>
  <si>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</si>
  <si>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</si>
  <si>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</si>
  <si>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</si>
  <si>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</si>
  <si>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</si>
  <si>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</si>
  <si>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</si>
  <si>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</si>
  <si>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</si>
  <si>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</si>
  <si>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</si>
  <si>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</si>
  <si>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</si>
  <si>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</si>
  <si>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</si>
  <si>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</si>
  <si>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</si>
  <si>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</si>
  <si>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</si>
  <si>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</si>
  <si>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</si>
  <si>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</si>
  <si>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</si>
  <si>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</si>
  <si>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</si>
  <si>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</si>
  <si>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</si>
  <si>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</si>
  <si>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</si>
  <si>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</si>
  <si>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</si>
  <si>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</si>
  <si>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</si>
  <si>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</si>
  <si>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</si>
  <si>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</si>
  <si>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</si>
  <si>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</si>
  <si>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</si>
  <si>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</si>
  <si>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</si>
  <si>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</si>
  <si>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</si>
  <si>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</si>
  <si>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</si>
  <si>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</si>
  <si>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</si>
  <si>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</si>
  <si>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</si>
  <si>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</si>
  <si>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</si>
  <si>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</si>
  <si>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</si>
  <si>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</si>
  <si>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</si>
  <si>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</si>
  <si>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</si>
  <si>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</si>
  <si>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</si>
  <si>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</si>
  <si>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</si>
  <si>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</si>
  <si>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</si>
  <si>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</si>
  <si>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</si>
  <si>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</si>
  <si>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</si>
  <si>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</si>
  <si>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</si>
  <si>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</si>
  <si>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</si>
  <si>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</si>
  <si>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</si>
  <si>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</si>
  <si>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</si>
  <si>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</si>
  <si>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</si>
  <si>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</si>
  <si>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</si>
  <si>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</si>
  <si>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</si>
  <si>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</si>
  <si>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</si>
  <si>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</si>
  <si>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</si>
  <si>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</si>
  <si>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</si>
  <si>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</si>
  <si>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</si>
  <si>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</si>
  <si>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</si>
  <si>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</si>
  <si>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</si>
  <si>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</si>
  <si>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</si>
  <si>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</si>
  <si>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</si>
  <si>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</si>
  <si>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</si>
  <si>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</si>
  <si>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</si>
  <si>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</si>
  <si>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</si>
  <si>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</si>
  <si>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</si>
  <si>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</si>
  <si>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</si>
  <si>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</si>
  <si>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</si>
  <si>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</si>
  <si>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</si>
  <si>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</si>
  <si>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</si>
  <si>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</si>
  <si>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</si>
  <si>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</si>
  <si>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</si>
  <si>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</si>
  <si>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</si>
  <si>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</si>
  <si>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</si>
  <si>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</si>
  <si>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</si>
  <si>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</si>
  <si>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</si>
  <si>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</si>
  <si>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</si>
  <si>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</si>
  <si>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</si>
  <si>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</si>
  <si>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</si>
  <si>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</si>
  <si>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</si>
  <si>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</si>
  <si>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</si>
  <si>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</si>
  <si>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</si>
  <si>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</si>
  <si>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</si>
  <si>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</si>
  <si>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</si>
  <si>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</si>
  <si>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</si>
  <si>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</si>
  <si>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</si>
  <si>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</si>
  <si>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</si>
  <si>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</si>
  <si>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</si>
  <si>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</si>
  <si>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</si>
  <si>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</si>
  <si>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</si>
  <si>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</si>
  <si>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</si>
  <si>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</si>
  <si>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</si>
  <si>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</si>
  <si>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</si>
  <si>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</si>
  <si>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</si>
  <si>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</si>
  <si>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</si>
  <si>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</si>
  <si>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</si>
  <si>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</si>
  <si>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</si>
  <si>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</si>
  <si>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</si>
  <si>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</si>
  <si>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</si>
  <si>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</si>
  <si>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</si>
  <si>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</si>
  <si>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</si>
  <si>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</si>
  <si>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</si>
  <si>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</si>
  <si>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</si>
  <si>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</si>
  <si>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</si>
  <si>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</si>
  <si>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</si>
  <si>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</si>
  <si>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</si>
  <si>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</si>
  <si>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</si>
  <si>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</si>
  <si>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</si>
  <si>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</si>
  <si>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</si>
  <si>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</si>
  <si>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</si>
  <si>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</si>
  <si>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</si>
  <si>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</si>
  <si>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</si>
  <si>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</si>
  <si>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</si>
  <si>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</si>
  <si>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</si>
  <si>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</si>
  <si>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</si>
  <si>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</si>
  <si>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</si>
  <si>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</si>
  <si>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</si>
  <si>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</si>
  <si>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</si>
  <si>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</si>
  <si>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</si>
  <si>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</si>
  <si>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</si>
  <si>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</si>
  <si>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</si>
  <si>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</si>
  <si>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</si>
  <si>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</si>
  <si>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</si>
  <si>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</si>
  <si>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</si>
  <si>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</si>
  <si>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</si>
  <si>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</si>
  <si>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</si>
  <si>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</si>
  <si>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</si>
  <si>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</si>
  <si>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</si>
  <si>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</si>
  <si>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</si>
  <si>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</si>
  <si>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</si>
  <si>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</si>
  <si>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</si>
  <si>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</si>
  <si>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</si>
  <si>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</si>
  <si>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</si>
  <si>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</si>
  <si>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</si>
  <si>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</si>
  <si>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</si>
  <si>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</si>
  <si>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</si>
  <si>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</si>
  <si>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</si>
  <si>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</si>
  <si>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</si>
  <si>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</si>
  <si>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</si>
  <si>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</si>
  <si>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</si>
  <si>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</si>
  <si>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</si>
  <si>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</si>
  <si>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</si>
  <si>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</si>
  <si>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</si>
  <si>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</si>
  <si>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</si>
  <si>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</si>
  <si>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</si>
  <si>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</si>
  <si>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</si>
  <si>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</si>
  <si>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</si>
  <si>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</si>
  <si>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</si>
  <si>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</si>
  <si>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</si>
  <si>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</si>
  <si>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</si>
  <si>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</si>
  <si>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</si>
  <si>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</si>
  <si>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</si>
  <si>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</si>
  <si>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</si>
  <si>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</si>
  <si>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</si>
  <si>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</si>
  <si>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</si>
  <si>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</si>
  <si>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</si>
  <si>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</si>
  <si>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</si>
  <si>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</si>
  <si>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</si>
  <si>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</si>
  <si>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</si>
  <si>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</si>
  <si>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</si>
  <si>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</si>
  <si>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</si>
  <si>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</si>
  <si>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</si>
  <si>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</si>
  <si>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</si>
  <si>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</si>
  <si>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</si>
  <si>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</si>
  <si>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</si>
  <si>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</si>
  <si>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</si>
  <si>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</si>
  <si>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</si>
  <si>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</si>
  <si>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</si>
  <si>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</si>
  <si>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</si>
  <si>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</si>
  <si>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</si>
  <si>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</si>
  <si>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</si>
  <si>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</si>
  <si>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</si>
  <si>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</si>
  <si>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</si>
  <si>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</si>
  <si>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</si>
  <si>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</si>
  <si>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</si>
  <si>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</si>
  <si>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</si>
  <si>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</si>
  <si>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</si>
  <si>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</si>
  <si>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</si>
  <si>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</si>
  <si>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</si>
  <si>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</si>
  <si>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</si>
  <si>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</si>
  <si>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</si>
  <si>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</si>
  <si>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</si>
  <si>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</si>
  <si>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</si>
  <si>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</si>
  <si>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</si>
  <si>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</si>
  <si>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</si>
  <si>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</si>
  <si>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</si>
  <si>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</si>
  <si>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</si>
  <si>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</si>
  <si>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</si>
  <si>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</si>
  <si>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</si>
  <si>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</si>
  <si>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</si>
  <si>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</si>
  <si>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</si>
  <si>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</si>
  <si>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</si>
  <si>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</si>
  <si>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</si>
  <si>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</si>
  <si>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</si>
  <si>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</si>
  <si>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</si>
  <si>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</si>
  <si>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</si>
  <si>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</si>
  <si>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</si>
  <si>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</si>
  <si>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</si>
  <si>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</si>
  <si>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</si>
  <si>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</si>
  <si>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</si>
  <si>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</si>
  <si>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</si>
  <si>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</si>
  <si>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</si>
  <si>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</si>
  <si>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</si>
  <si>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</si>
  <si>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</si>
  <si>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</si>
  <si>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</si>
  <si>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</si>
  <si>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</si>
  <si>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</si>
  <si>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</si>
  <si>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</si>
  <si>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</si>
  <si>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</si>
  <si>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</si>
  <si>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</si>
  <si>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</si>
  <si>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</si>
  <si>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</si>
  <si>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</si>
  <si>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</si>
  <si>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</si>
  <si>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</si>
  <si>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</si>
  <si>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</si>
  <si>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</si>
  <si>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</si>
  <si>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</si>
  <si>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</si>
  <si>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</si>
  <si>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</si>
  <si>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</si>
  <si>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</si>
  <si>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</si>
  <si>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</si>
  <si>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</si>
  <si>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</si>
  <si>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</si>
  <si>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</si>
  <si>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</si>
  <si>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</si>
  <si>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</si>
  <si>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</si>
  <si>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</si>
  <si>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</si>
  <si>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</si>
  <si>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</si>
  <si>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</si>
  <si>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</si>
  <si>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</si>
  <si>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</si>
  <si>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</si>
  <si>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</si>
  <si>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</si>
  <si>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</si>
  <si>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</si>
  <si>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</si>
  <si>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</si>
  <si>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</si>
  <si>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</si>
  <si>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</si>
  <si>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</si>
  <si>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</si>
  <si>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</si>
  <si>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</si>
  <si>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</si>
  <si>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</si>
  <si>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</si>
  <si>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</si>
  <si>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</si>
  <si>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</si>
  <si>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</si>
  <si>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</si>
  <si>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</si>
  <si>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</si>
  <si>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</si>
  <si>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</si>
  <si>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</si>
  <si>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</si>
  <si>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</si>
  <si>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</si>
  <si>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</si>
  <si>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</si>
  <si>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</si>
  <si>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</si>
  <si>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</si>
  <si>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</si>
  <si>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</si>
  <si>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</si>
  <si>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</si>
  <si>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</si>
  <si>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</si>
  <si>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</si>
  <si>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</si>
  <si>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</si>
  <si>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</si>
  <si>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</si>
  <si>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</si>
  <si>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</si>
  <si>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</si>
  <si>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</si>
  <si>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</si>
  <si>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</si>
  <si>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</si>
  <si>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</si>
  <si>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</si>
  <si>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</si>
  <si>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</si>
  <si>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</si>
  <si>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</si>
  <si>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</si>
  <si>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</si>
  <si>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</si>
  <si>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</si>
  <si>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</si>
  <si>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</si>
  <si>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</si>
  <si>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</si>
  <si>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</si>
  <si>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</si>
  <si>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</si>
  <si>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</si>
  <si>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</si>
  <si>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</si>
  <si>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</si>
  <si>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</si>
  <si>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</si>
  <si>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</si>
  <si>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</si>
  <si>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</si>
  <si>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</si>
  <si>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</si>
  <si>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</si>
  <si>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</si>
  <si>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</si>
  <si>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</si>
  <si>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</si>
  <si>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</si>
  <si>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</si>
  <si>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</si>
  <si>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</si>
  <si>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</si>
  <si>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</si>
  <si>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</si>
  <si>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</si>
  <si>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</si>
  <si>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</si>
  <si>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</si>
  <si>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</si>
  <si>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</si>
  <si>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</si>
  <si>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</si>
  <si>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</si>
  <si>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</si>
  <si>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</si>
  <si>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</si>
  <si>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</si>
  <si>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</si>
  <si>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</si>
  <si>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</si>
  <si>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</si>
  <si>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</si>
  <si>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</si>
  <si>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</si>
  <si>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</si>
  <si>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</si>
  <si>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</si>
  <si>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</si>
  <si>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</si>
  <si>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</si>
  <si>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</si>
  <si>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</si>
  <si>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</si>
  <si>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</si>
  <si>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</si>
  <si>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</si>
  <si>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</si>
  <si>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</si>
  <si>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</si>
  <si>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</si>
  <si>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</si>
  <si>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</si>
  <si>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</si>
  <si>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</si>
  <si>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</si>
  <si>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</si>
  <si>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</si>
  <si>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</si>
  <si>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</si>
  <si>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</si>
  <si>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</si>
  <si>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</si>
  <si>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</si>
  <si>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</si>
  <si>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</si>
  <si>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</si>
  <si>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</si>
  <si>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</si>
  <si>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</si>
  <si>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</si>
  <si>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</si>
  <si>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</si>
  <si>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</si>
  <si>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</si>
  <si>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</si>
  <si>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</si>
  <si>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</si>
  <si>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</si>
  <si>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</si>
  <si>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</si>
  <si>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</si>
  <si>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</si>
  <si>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</si>
  <si>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</si>
  <si>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</si>
  <si>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</si>
  <si>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</si>
  <si>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</si>
  <si>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</si>
  <si>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</si>
  <si>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</si>
  <si>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</si>
  <si>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</si>
  <si>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</si>
  <si>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</si>
  <si>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</si>
  <si>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</si>
  <si>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</si>
  <si>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</si>
  <si>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</si>
  <si>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</si>
  <si>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</si>
  <si>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</si>
  <si>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</si>
  <si>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</si>
  <si>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</si>
  <si>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</si>
  <si>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</si>
  <si>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</si>
  <si>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</si>
  <si>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</si>
  <si>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</si>
  <si>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</si>
  <si>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</si>
  <si>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</si>
  <si>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</si>
  <si>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</si>
  <si>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</si>
  <si>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</si>
  <si>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</si>
  <si>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</si>
  <si>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</si>
  <si>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</si>
  <si>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</si>
  <si>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</si>
  <si>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</si>
  <si>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</si>
  <si>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</si>
  <si>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</si>
  <si>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</si>
  <si>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</si>
  <si>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</si>
  <si>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</si>
  <si>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</si>
  <si>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</si>
  <si>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</si>
  <si>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</si>
  <si>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</si>
  <si>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</si>
  <si>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</si>
  <si>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</si>
  <si>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</si>
  <si>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</si>
  <si>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</si>
  <si>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</si>
  <si>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</si>
  <si>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</si>
  <si>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</si>
  <si>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</si>
  <si>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</si>
  <si>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</si>
  <si>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</si>
  <si>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</si>
  <si>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</si>
  <si>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</si>
  <si>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</si>
  <si>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</si>
  <si>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</si>
  <si>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</si>
  <si>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</si>
  <si>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</si>
  <si>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</si>
  <si>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</si>
  <si>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</si>
  <si>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</si>
  <si>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</si>
  <si>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</si>
  <si>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</si>
  <si>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</si>
  <si>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</si>
  <si>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</si>
  <si>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</si>
  <si>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</si>
  <si>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</si>
  <si>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</si>
  <si>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</si>
  <si>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</si>
  <si>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</si>
  <si>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</si>
  <si>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</si>
  <si>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</si>
  <si>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</si>
  <si>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</si>
  <si>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</si>
  <si>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</si>
  <si>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</si>
  <si>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</si>
  <si>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</si>
  <si>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</si>
  <si>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</si>
  <si>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</si>
  <si>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</si>
  <si>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</si>
  <si>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</si>
  <si>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</si>
  <si>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</si>
  <si>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</si>
  <si>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</si>
  <si>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</si>
  <si>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</si>
  <si>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</si>
  <si>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</si>
  <si>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</si>
  <si>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</si>
  <si>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</si>
  <si>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</si>
  <si>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</si>
  <si>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</si>
  <si>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</si>
  <si>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</si>
  <si>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</si>
  <si>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</si>
  <si>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</si>
  <si>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</si>
  <si>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</si>
  <si>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</si>
  <si>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</si>
  <si>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</si>
  <si>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</si>
  <si>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</si>
  <si>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</si>
  <si>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</si>
  <si>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</si>
  <si>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</si>
  <si>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</si>
  <si>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</si>
  <si>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</si>
  <si>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</si>
  <si>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</si>
  <si>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</si>
  <si>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</si>
  <si>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</si>
  <si>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</si>
  <si>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</si>
  <si>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</si>
  <si>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</si>
  <si>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</si>
  <si>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</si>
  <si>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</si>
  <si>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</si>
  <si>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</si>
  <si>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</si>
  <si>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</si>
  <si>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</si>
  <si>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</si>
  <si>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</si>
  <si>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</si>
  <si>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</si>
  <si>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</si>
  <si>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</si>
  <si>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</si>
  <si>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</si>
  <si>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</si>
  <si>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</si>
  <si>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</si>
  <si>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</si>
  <si>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</si>
  <si>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</si>
  <si>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</si>
  <si>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</si>
  <si>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</si>
  <si>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</si>
  <si>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</si>
  <si>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</si>
  <si>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</si>
  <si>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</si>
  <si>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</si>
  <si>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</si>
  <si>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</si>
  <si>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</si>
  <si>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</si>
  <si>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</si>
  <si>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</si>
  <si>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</si>
  <si>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</si>
  <si>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</si>
  <si>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</si>
  <si>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</si>
  <si>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</si>
  <si>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</si>
  <si>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</si>
  <si>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</si>
  <si>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</si>
  <si>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</si>
  <si>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</si>
  <si>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</si>
  <si>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</si>
  <si>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</si>
  <si>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</si>
  <si>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</si>
  <si>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</si>
  <si>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</si>
  <si>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</si>
  <si>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</si>
  <si>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</si>
  <si>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</si>
  <si>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</si>
  <si>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</si>
  <si>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</si>
  <si>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</si>
  <si>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</si>
  <si>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</si>
  <si>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</si>
  <si>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</si>
  <si>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</si>
  <si>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</si>
  <si>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</si>
  <si>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</si>
  <si>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</si>
  <si>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</si>
  <si>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</si>
  <si>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</si>
  <si>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</si>
  <si>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</si>
  <si>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</si>
  <si>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</si>
  <si>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</si>
  <si>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</si>
  <si>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</si>
  <si>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</si>
  <si>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</si>
  <si>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</si>
  <si>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</si>
  <si>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</si>
  <si>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</si>
  <si>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</si>
  <si>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</si>
  <si>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</si>
  <si>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</si>
  <si>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</si>
  <si>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</si>
  <si>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</si>
  <si>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</si>
  <si>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</si>
  <si>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</si>
  <si>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</si>
  <si>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</si>
  <si>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</si>
  <si>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</si>
  <si>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</si>
  <si>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</si>
  <si>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</si>
  <si>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</si>
  <si>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</si>
  <si>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</si>
  <si>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</si>
  <si>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</si>
  <si>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</si>
  <si>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</si>
  <si>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</si>
  <si>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</si>
  <si>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</si>
  <si>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</si>
  <si>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</si>
  <si>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</si>
  <si>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</si>
  <si>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</si>
  <si>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</si>
  <si>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</si>
  <si>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</si>
  <si>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</si>
  <si>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</si>
  <si>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</si>
  <si>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</si>
  <si>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</si>
  <si>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</si>
  <si>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</si>
  <si>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</si>
  <si>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</si>
  <si>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</si>
  <si>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</si>
  <si>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</si>
  <si>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</si>
  <si>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</si>
  <si>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</si>
  <si>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</si>
  <si>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</si>
  <si>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</si>
  <si>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</si>
  <si>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</si>
  <si>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</si>
  <si>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</si>
  <si>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</si>
  <si>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</si>
  <si>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</si>
  <si>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</si>
  <si>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</si>
  <si>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</si>
  <si>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</si>
  <si>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</si>
  <si>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</si>
  <si>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</si>
  <si>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</si>
  <si>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</si>
  <si>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</si>
  <si>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</si>
  <si>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</si>
  <si>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</si>
  <si>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</si>
  <si>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</si>
  <si>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</si>
  <si>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</si>
  <si>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</si>
  <si>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</si>
  <si>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</si>
  <si>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</si>
  <si>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</si>
  <si>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</si>
  <si>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</si>
  <si>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</si>
  <si>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</si>
  <si>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</si>
  <si>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</si>
  <si>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</si>
  <si>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</si>
  <si>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</si>
  <si>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</si>
  <si>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</si>
  <si>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</si>
  <si>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</si>
  <si>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</si>
  <si>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</si>
  <si>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</si>
  <si>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</si>
  <si>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</si>
  <si>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</si>
  <si>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</si>
  <si>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</si>
  <si>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</si>
  <si>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</si>
  <si>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</si>
  <si>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</si>
  <si>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</si>
  <si>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</si>
  <si>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</si>
  <si>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</si>
  <si>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</si>
  <si>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</si>
  <si>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</si>
  <si>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</si>
  <si>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</si>
  <si>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</si>
  <si>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</si>
  <si>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</si>
  <si>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</si>
  <si>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</si>
  <si>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</si>
  <si>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</si>
  <si>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</si>
  <si>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</si>
  <si>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</si>
  <si>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</si>
  <si>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</si>
  <si>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</si>
  <si>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</si>
  <si>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</si>
  <si>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</si>
  <si>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</si>
  <si>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</si>
  <si>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</si>
  <si>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</si>
  <si>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</si>
  <si>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</si>
  <si>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</si>
  <si>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</si>
  <si>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</si>
  <si>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</si>
  <si>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</si>
  <si>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</si>
  <si>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</si>
  <si>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</si>
  <si>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</si>
  <si>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</si>
  <si>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</si>
  <si>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</si>
  <si>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</si>
  <si>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</si>
  <si>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</si>
  <si>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</si>
  <si>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</si>
  <si>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</si>
  <si>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</si>
  <si>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</si>
  <si>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</si>
  <si>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</si>
  <si>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</si>
  <si>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</si>
  <si>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</si>
  <si>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</si>
  <si>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</si>
  <si>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</si>
  <si>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</si>
  <si>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</si>
  <si>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</si>
  <si>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</si>
  <si>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</si>
  <si>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</si>
  <si>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</si>
  <si>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</si>
  <si>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</si>
  <si>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</si>
  <si>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</si>
  <si>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</si>
  <si>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</si>
  <si>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</si>
  <si>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</si>
  <si>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</si>
  <si>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</si>
  <si>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</si>
  <si>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</si>
  <si>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</si>
  <si>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</si>
  <si>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</si>
  <si>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</si>
  <si>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</si>
  <si>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</si>
  <si>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</si>
  <si>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</si>
  <si>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</si>
  <si>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</si>
  <si>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</si>
  <si>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</si>
  <si>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</si>
  <si>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</si>
  <si>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</si>
  <si>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</si>
  <si>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</si>
  <si>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</si>
  <si>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</si>
  <si>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</si>
  <si>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</si>
  <si>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</si>
  <si>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</si>
  <si>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</si>
  <si>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</si>
  <si>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</si>
  <si>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</si>
  <si>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</si>
  <si>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</si>
  <si>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</si>
  <si>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</si>
  <si>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</si>
  <si>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</si>
  <si>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</si>
  <si>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</si>
  <si>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</si>
  <si>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</si>
  <si>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</si>
  <si>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</si>
  <si>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</si>
  <si>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</si>
  <si>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</si>
  <si>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</si>
  <si>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</si>
  <si>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</si>
  <si>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</si>
  <si>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</si>
  <si>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</si>
  <si>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</si>
  <si>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</si>
  <si>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</si>
  <si>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</si>
  <si>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</si>
  <si>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</si>
  <si>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</si>
  <si>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</si>
  <si>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</si>
  <si>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</si>
  <si>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</si>
  <si>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</si>
  <si>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</si>
  <si>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</si>
  <si>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</si>
  <si>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</si>
  <si>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</si>
  <si>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</si>
  <si>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</si>
  <si>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</si>
  <si>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</si>
  <si>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</si>
  <si>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</si>
  <si>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</si>
  <si>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</si>
  <si>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</si>
  <si>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</si>
  <si>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</si>
  <si>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</si>
  <si>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</si>
  <si>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</si>
  <si>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</si>
  <si>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</si>
  <si>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</si>
  <si>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</si>
  <si>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</si>
  <si>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</si>
  <si>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</si>
  <si>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</si>
  <si>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</si>
  <si>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</si>
  <si>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</si>
  <si>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</si>
  <si>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</si>
  <si>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</si>
  <si>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</si>
  <si>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</si>
  <si>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</si>
  <si>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</si>
  <si>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</si>
  <si>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</si>
  <si>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</si>
  <si>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</si>
  <si>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</si>
  <si>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</si>
  <si>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</si>
  <si>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</si>
  <si>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</si>
  <si>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</si>
  <si>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</si>
  <si>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</si>
  <si>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</si>
  <si>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</si>
  <si>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</si>
  <si>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</si>
  <si>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</si>
  <si>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</si>
  <si>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</si>
  <si>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</si>
  <si>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</si>
  <si>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</si>
  <si>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</si>
  <si>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</si>
  <si>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</si>
  <si>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</si>
  <si>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</si>
  <si>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</si>
  <si>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</si>
  <si>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</si>
  <si>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</si>
  <si>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</si>
  <si>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</si>
  <si>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</si>
  <si>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</si>
  <si>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</si>
  <si>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</si>
  <si>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</si>
  <si>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</si>
  <si>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</si>
  <si>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</si>
  <si>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</si>
  <si>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</si>
  <si>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</si>
  <si>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</si>
  <si>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</si>
  <si>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</si>
  <si>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</si>
  <si>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</si>
  <si>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</si>
  <si>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</si>
  <si>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</si>
  <si>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</si>
  <si>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</si>
  <si>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</si>
  <si>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</si>
  <si>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</si>
  <si>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</si>
  <si>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</si>
  <si>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</si>
  <si>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</si>
  <si>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</si>
  <si>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</si>
  <si>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</si>
  <si>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</si>
  <si>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</si>
  <si>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</si>
  <si>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</si>
  <si>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</si>
  <si>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</si>
  <si>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</si>
  <si>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</si>
  <si>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</si>
  <si>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</si>
  <si>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</si>
  <si>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</si>
  <si>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</si>
  <si>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</si>
  <si>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</si>
  <si>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</si>
  <si>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</si>
  <si>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</si>
  <si>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</si>
  <si>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</si>
  <si>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</si>
  <si>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</si>
  <si>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</si>
  <si>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</si>
  <si>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</si>
  <si>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</si>
  <si>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</si>
  <si>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</si>
  <si>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</si>
  <si>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</si>
  <si>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</si>
  <si>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</si>
  <si>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</si>
  <si>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</si>
  <si>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</si>
  <si>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</si>
  <si>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</si>
  <si>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</si>
  <si>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</si>
  <si>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</si>
  <si>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</si>
  <si>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</si>
  <si>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</si>
  <si>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</si>
  <si>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</si>
  <si>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</si>
  <si>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</si>
  <si>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</si>
  <si>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</si>
  <si>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</si>
  <si>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</si>
  <si>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</si>
  <si>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</si>
  <si>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</si>
  <si>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</si>
  <si>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</si>
  <si>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</si>
  <si>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</si>
  <si>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</si>
  <si>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</si>
  <si>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</si>
  <si>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</si>
  <si>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</si>
  <si>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</si>
  <si>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</si>
  <si>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</si>
  <si>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</si>
  <si>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</si>
  <si>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</si>
  <si>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</si>
  <si>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</si>
  <si>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</si>
  <si>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</si>
  <si>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</si>
  <si>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</si>
  <si>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</si>
  <si>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</si>
  <si>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</si>
  <si>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</si>
  <si>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</si>
  <si>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</si>
  <si>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</si>
  <si>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</si>
  <si>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</si>
  <si>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</si>
  <si>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</si>
  <si>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</si>
  <si>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</si>
  <si>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</si>
  <si>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</si>
  <si>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</si>
  <si>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</si>
  <si>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</si>
  <si>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</si>
  <si>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</si>
  <si>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</si>
  <si>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</si>
  <si>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</si>
  <si>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</si>
  <si>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</si>
  <si>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</si>
  <si>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</si>
  <si>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</si>
  <si>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</si>
  <si>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</si>
  <si>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</si>
  <si>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</si>
  <si>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</si>
  <si>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</si>
  <si>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</si>
  <si>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</si>
  <si>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</si>
  <si>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</si>
  <si>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</si>
  <si>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</si>
  <si>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</si>
  <si>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</si>
  <si>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</si>
  <si>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</si>
  <si>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</si>
  <si>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</si>
  <si>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</si>
  <si>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</si>
  <si>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</si>
  <si>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</si>
  <si>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</si>
  <si>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</si>
  <si>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</si>
  <si>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</si>
  <si>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</si>
  <si>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</si>
  <si>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</si>
  <si>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</si>
  <si>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</si>
  <si>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</si>
  <si>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</si>
  <si>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</si>
  <si>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</si>
  <si>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</si>
  <si>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</si>
  <si>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</si>
  <si>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</si>
  <si>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</si>
  <si>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</si>
  <si>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</si>
  <si>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</si>
  <si>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</si>
  <si>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</si>
  <si>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</si>
  <si>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</si>
  <si>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</si>
  <si>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</si>
  <si>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</si>
  <si>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</si>
  <si>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</si>
  <si>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</si>
  <si>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</si>
  <si>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</si>
  <si>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</si>
  <si>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</si>
  <si>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</si>
  <si>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</si>
  <si>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</si>
  <si>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</si>
  <si>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</si>
  <si>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</si>
  <si>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</si>
  <si>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</si>
  <si>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</si>
  <si>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</si>
  <si>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</si>
  <si>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</si>
  <si>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</si>
  <si>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</si>
  <si>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</si>
  <si>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</si>
  <si>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</si>
  <si>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</si>
  <si>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</si>
  <si>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</si>
  <si>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</si>
  <si>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</si>
  <si>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</si>
  <si>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</si>
  <si>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</si>
  <si>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</si>
  <si>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</si>
  <si>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</si>
  <si>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</si>
  <si>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</si>
  <si>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</si>
  <si>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</si>
  <si>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</si>
  <si>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</si>
  <si>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</si>
  <si>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</si>
  <si>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</si>
  <si>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</si>
  <si>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</si>
  <si>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</si>
  <si>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</si>
  <si>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</si>
  <si>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</si>
  <si>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</si>
  <si>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</si>
  <si>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</si>
  <si>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</si>
  <si>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</si>
  <si>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</si>
  <si>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</si>
  <si>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</si>
  <si>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</si>
  <si>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</si>
  <si>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</si>
  <si>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</si>
  <si>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</si>
  <si>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</si>
  <si>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</si>
  <si>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</si>
  <si>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</si>
  <si>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</si>
  <si>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</si>
  <si>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</si>
  <si>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</si>
  <si>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</si>
  <si>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</si>
  <si>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</si>
  <si>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</si>
  <si>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</si>
  <si>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</si>
  <si>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</si>
  <si>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</si>
  <si>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</si>
  <si>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</si>
  <si>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</si>
  <si>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</si>
  <si>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</si>
  <si>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</si>
  <si>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</si>
  <si>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</si>
  <si>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</si>
  <si>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</si>
  <si>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</si>
  <si>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</si>
  <si>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</si>
  <si>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</si>
  <si>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</si>
  <si>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</si>
  <si>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</si>
  <si>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</si>
  <si>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</si>
  <si>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</si>
  <si>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</si>
  <si>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</si>
  <si>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</si>
  <si>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</si>
  <si>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</si>
  <si>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</si>
  <si>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</si>
  <si>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</si>
  <si>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</si>
  <si>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</si>
  <si>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</si>
  <si>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</si>
  <si>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</si>
  <si>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</si>
  <si>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</si>
  <si>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</si>
  <si>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</si>
  <si>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</si>
  <si>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</si>
  <si>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</si>
  <si>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</si>
  <si>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</si>
  <si>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</si>
  <si>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</si>
  <si>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</si>
  <si>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</si>
  <si>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</si>
  <si>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</si>
  <si>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</si>
  <si>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</si>
  <si>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</si>
  <si>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</si>
  <si>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</si>
  <si>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</si>
  <si>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</si>
  <si>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</si>
  <si>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</si>
  <si>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</si>
  <si>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</si>
  <si>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</si>
  <si>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</si>
  <si>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</si>
  <si>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</si>
  <si>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</si>
  <si>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</si>
  <si>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</si>
  <si>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</si>
  <si>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</si>
  <si>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</si>
  <si>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</si>
  <si>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</si>
  <si>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</si>
  <si>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</si>
  <si>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</si>
  <si>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</si>
  <si>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</si>
  <si>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</si>
  <si>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</si>
  <si>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</si>
  <si>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</si>
  <si>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</si>
  <si>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</si>
  <si>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</si>
  <si>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</si>
  <si>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</si>
  <si>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</si>
  <si>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</si>
  <si>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</si>
  <si>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</si>
  <si>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</si>
  <si>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</si>
  <si>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</si>
  <si>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</si>
  <si>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</si>
  <si>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</si>
  <si>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</si>
  <si>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</si>
  <si>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</si>
  <si>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</si>
  <si>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</si>
  <si>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</si>
  <si>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</si>
  <si>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</si>
  <si>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</si>
  <si>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</si>
  <si>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</si>
  <si>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</si>
  <si>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</si>
  <si>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</si>
  <si>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</si>
  <si>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</si>
  <si>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</si>
  <si>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</si>
  <si>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</si>
  <si>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</si>
  <si>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</si>
  <si>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</si>
  <si>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</si>
  <si>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</si>
  <si>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</si>
  <si>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</si>
  <si>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</si>
  <si>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</si>
  <si>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</si>
  <si>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</si>
  <si>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</si>
  <si>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</si>
  <si>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</si>
  <si>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</si>
  <si>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</si>
  <si>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</si>
  <si>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</si>
  <si>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</si>
  <si>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</si>
  <si>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</si>
  <si>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</si>
  <si>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</si>
  <si>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</si>
  <si>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</si>
  <si>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</si>
  <si>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</si>
  <si>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</si>
  <si>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</si>
  <si>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</si>
  <si>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</si>
  <si>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</si>
  <si>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</si>
  <si>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</si>
  <si>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</si>
  <si>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</si>
  <si>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</si>
  <si>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</si>
  <si>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</si>
  <si>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</si>
  <si>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</si>
  <si>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</si>
  <si>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</si>
  <si>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</si>
  <si>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</si>
  <si>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</si>
  <si>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</si>
  <si>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</si>
  <si>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</si>
  <si>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</si>
  <si>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</si>
  <si>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</si>
  <si>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</si>
  <si>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</si>
  <si>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</si>
  <si>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</si>
  <si>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</si>
  <si>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</si>
  <si>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</si>
  <si>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</si>
  <si>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</si>
  <si>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</si>
  <si>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</si>
  <si>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</si>
  <si>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</si>
  <si>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</si>
  <si>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</si>
  <si>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</si>
  <si>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</si>
  <si>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</si>
  <si>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</si>
  <si>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</si>
  <si>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</si>
  <si>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</si>
  <si>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</si>
  <si>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</si>
  <si>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</si>
  <si>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</si>
  <si>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</si>
  <si>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</si>
  <si>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</si>
  <si>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</si>
  <si>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</si>
  <si>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</si>
  <si>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</si>
  <si>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</si>
  <si>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</si>
  <si>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</si>
  <si>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</si>
  <si>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</si>
  <si>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</si>
  <si>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</si>
  <si>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</si>
  <si>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</si>
  <si>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</si>
  <si>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</si>
  <si>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</si>
  <si>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</si>
  <si>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</si>
  <si>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</si>
  <si>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</si>
  <si>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</si>
  <si>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</si>
  <si>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</si>
  <si>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</si>
  <si>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</si>
  <si>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</si>
  <si>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</si>
  <si>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</si>
  <si>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</si>
  <si>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</si>
  <si>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</si>
  <si>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</si>
  <si>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</si>
  <si>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</si>
  <si>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</si>
  <si>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</si>
  <si>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</si>
  <si>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</si>
  <si>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</si>
  <si>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</si>
  <si>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</si>
  <si>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</si>
  <si>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</si>
  <si>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</si>
  <si>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</si>
  <si>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</si>
  <si>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</si>
  <si>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</si>
  <si>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</si>
  <si>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</si>
  <si>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</si>
  <si>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</si>
  <si>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</si>
  <si>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</si>
  <si>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</si>
  <si>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</si>
  <si>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</si>
  <si>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</si>
  <si>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</si>
  <si>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</si>
  <si>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</si>
  <si>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</si>
  <si>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</si>
  <si>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</si>
  <si>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</si>
  <si>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</si>
  <si>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</si>
  <si>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</si>
  <si>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</si>
  <si>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</si>
  <si>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</si>
  <si>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</si>
  <si>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</si>
  <si>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</si>
  <si>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</si>
  <si>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</si>
  <si>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</si>
  <si>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</si>
  <si>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</si>
  <si>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</si>
  <si>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</si>
  <si>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</si>
  <si>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</si>
  <si>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</si>
  <si>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</si>
  <si>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</si>
  <si>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</si>
  <si>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</si>
  <si>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</si>
  <si>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</si>
  <si>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</si>
  <si>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</si>
  <si>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</si>
  <si>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</si>
  <si>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</si>
  <si>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</si>
  <si>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</si>
  <si>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</si>
  <si>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</si>
  <si>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</si>
  <si>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</si>
  <si>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</si>
  <si>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</si>
  <si>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</si>
  <si>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</si>
  <si>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</si>
  <si>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</si>
  <si>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</si>
  <si>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</si>
  <si>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</si>
  <si>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</si>
  <si>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</si>
  <si>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</si>
  <si>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</si>
  <si>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</si>
  <si>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</si>
  <si>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</si>
  <si>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</si>
  <si>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</si>
  <si>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</si>
  <si>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</si>
  <si>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</si>
  <si>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</si>
  <si>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</si>
  <si>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</si>
  <si>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</si>
  <si>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</si>
  <si>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</si>
  <si>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</si>
  <si>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</si>
  <si>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</si>
  <si>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</si>
  <si>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</si>
  <si>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</si>
  <si>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</si>
  <si>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</si>
  <si>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</si>
  <si>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</si>
  <si>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</si>
  <si>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</si>
  <si>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</si>
  <si>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</si>
  <si>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</si>
  <si>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</si>
  <si>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</si>
  <si>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</si>
  <si>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</si>
  <si>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</si>
  <si>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</si>
  <si>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</si>
  <si>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</si>
  <si>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</si>
  <si>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</si>
  <si>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</si>
  <si>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</si>
  <si>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</si>
  <si>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</si>
  <si>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</si>
  <si>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</si>
  <si>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</si>
  <si>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</si>
  <si>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</si>
  <si>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</si>
  <si>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</si>
  <si>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</si>
  <si>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</si>
  <si>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</si>
  <si>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</si>
  <si>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</si>
  <si>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</si>
  <si>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</si>
  <si>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</si>
  <si>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</si>
  <si>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</si>
  <si>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</si>
  <si>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</si>
  <si>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</si>
  <si>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</si>
  <si>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</si>
  <si>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</si>
  <si>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</si>
  <si>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</si>
  <si>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</si>
  <si>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</si>
  <si>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</si>
  <si>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</si>
  <si>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</si>
  <si>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</si>
  <si>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</si>
  <si>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</si>
  <si>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</si>
  <si>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</si>
  <si>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</si>
  <si>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</si>
  <si>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</si>
  <si>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</si>
  <si>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</si>
  <si>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</si>
  <si>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</si>
  <si>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</si>
  <si>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</si>
  <si>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</si>
  <si>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</si>
  <si>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</si>
  <si>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</si>
  <si>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</si>
  <si>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</si>
  <si>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</si>
  <si>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</si>
  <si>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</si>
  <si>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</si>
  <si>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</si>
  <si>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</si>
  <si>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</si>
  <si>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</si>
  <si>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</si>
  <si>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</si>
  <si>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</si>
  <si>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</si>
  <si>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</si>
  <si>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</si>
  <si>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</si>
  <si>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</si>
  <si>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</si>
  <si>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</si>
  <si>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</si>
  <si>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</si>
  <si>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</si>
  <si>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</si>
  <si>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</si>
  <si>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</si>
  <si>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</si>
  <si>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</si>
  <si>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</si>
  <si>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</si>
  <si>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</si>
  <si>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</si>
  <si>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</si>
  <si>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</si>
  <si>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</si>
  <si>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</si>
  <si>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</si>
  <si>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</si>
  <si>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</si>
  <si>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</si>
  <si>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</si>
  <si>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</si>
  <si>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</si>
  <si>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</si>
  <si>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</si>
  <si>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</si>
  <si>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</si>
  <si>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</si>
  <si>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</si>
  <si>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</si>
  <si>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</si>
  <si>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</si>
  <si>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</si>
  <si>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</si>
  <si>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</si>
  <si>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</si>
  <si>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</si>
  <si>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</si>
  <si>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</si>
  <si>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</si>
  <si>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</si>
  <si>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</si>
  <si>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</si>
  <si>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</si>
  <si>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</si>
  <si>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</si>
  <si>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</si>
  <si>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</si>
  <si>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</si>
  <si>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</si>
  <si>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</si>
  <si>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</si>
  <si>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</si>
  <si>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</si>
  <si>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</si>
  <si>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</si>
  <si>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</si>
  <si>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</si>
  <si>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</si>
  <si>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</si>
  <si>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</si>
  <si>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</si>
  <si>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</si>
  <si>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</si>
  <si>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</si>
  <si>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</si>
  <si>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</si>
  <si>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</si>
  <si>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</si>
  <si>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</si>
  <si>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</si>
  <si>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</si>
  <si>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</si>
  <si>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</si>
  <si>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</si>
  <si>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</si>
  <si>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</si>
  <si>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</si>
  <si>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</si>
  <si>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</si>
  <si>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</si>
  <si>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</si>
  <si>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</si>
  <si>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</si>
  <si>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</si>
  <si>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</si>
  <si>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</si>
  <si>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</si>
  <si>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</si>
  <si>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</si>
  <si>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</si>
  <si>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</si>
  <si>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</si>
  <si>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</si>
  <si>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</si>
  <si>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</si>
  <si>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</si>
  <si>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</si>
  <si>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</si>
  <si>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</si>
  <si>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</si>
  <si>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</si>
  <si>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</si>
  <si>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</si>
  <si>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</si>
  <si>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</si>
  <si>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</si>
  <si>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</si>
  <si>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</si>
  <si>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</si>
  <si>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</si>
  <si>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</si>
  <si>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</si>
  <si>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</si>
  <si>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</si>
  <si>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</si>
  <si>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</si>
  <si>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</si>
  <si>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</si>
  <si>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</si>
  <si>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</si>
  <si>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</si>
  <si>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</si>
  <si>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</si>
  <si>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</si>
  <si>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</si>
  <si>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</si>
  <si>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</si>
  <si>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</si>
  <si>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</si>
  <si>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</si>
  <si>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</si>
  <si>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</si>
  <si>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</si>
  <si>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</si>
  <si>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</si>
  <si>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</si>
  <si>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</si>
  <si>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</si>
  <si>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</si>
  <si>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</si>
  <si>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</si>
  <si>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</si>
  <si>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</si>
  <si>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</si>
  <si>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</si>
  <si>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</si>
  <si>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</si>
  <si>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</si>
  <si>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</si>
  <si>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</si>
  <si>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</si>
  <si>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</si>
  <si>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</si>
  <si>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</si>
  <si>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</si>
  <si>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</si>
  <si>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</si>
  <si>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</si>
  <si>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</si>
  <si>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</si>
  <si>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</si>
  <si>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</si>
  <si>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</si>
  <si>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</si>
  <si>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</si>
  <si>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</si>
  <si>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</si>
  <si>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</si>
  <si>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</si>
  <si>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</si>
  <si>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</si>
  <si>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</si>
  <si>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</si>
  <si>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</si>
  <si>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</si>
  <si>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</si>
  <si>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</si>
  <si>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</si>
  <si>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</si>
  <si>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</si>
  <si>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</si>
  <si>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</si>
  <si>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</si>
  <si>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</si>
  <si>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</si>
  <si>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</si>
  <si>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</si>
  <si>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</si>
  <si>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</si>
  <si>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</si>
  <si>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</si>
  <si>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</si>
  <si>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</si>
  <si>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</si>
  <si>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</si>
  <si>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</si>
  <si>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</si>
  <si>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</si>
  <si>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</si>
  <si>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</si>
  <si>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</si>
  <si>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</si>
  <si>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</si>
  <si>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</si>
  <si>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</si>
  <si>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</si>
  <si>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</si>
  <si>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</si>
  <si>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</si>
  <si>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</si>
  <si>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</si>
  <si>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</si>
  <si>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</si>
  <si>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</si>
  <si>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</si>
  <si>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</si>
  <si>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</si>
  <si>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</si>
  <si>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</si>
  <si>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</si>
  <si>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</si>
  <si>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</si>
  <si>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</si>
  <si>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</si>
  <si>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</si>
  <si>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</si>
  <si>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</si>
  <si>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</si>
  <si>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</si>
  <si>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</si>
  <si>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</si>
  <si>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</si>
  <si>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</si>
  <si>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</si>
  <si>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</si>
  <si>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</si>
  <si>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</si>
  <si>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</si>
  <si>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</si>
  <si>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</si>
  <si>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</si>
  <si>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</si>
  <si>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</si>
  <si>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</si>
  <si>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</si>
  <si>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</si>
  <si>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</si>
  <si>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</si>
  <si>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</si>
  <si>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</si>
  <si>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</si>
  <si>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</si>
  <si>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</si>
  <si>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</si>
  <si>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</si>
  <si>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</si>
  <si>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</si>
  <si>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</si>
  <si>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</si>
  <si>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</si>
  <si>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</si>
  <si>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</si>
  <si>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</si>
  <si>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</si>
  <si>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</si>
  <si>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</si>
  <si>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</si>
  <si>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</si>
  <si>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</si>
  <si>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</si>
  <si>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</si>
  <si>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</si>
  <si>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</si>
  <si>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</si>
  <si>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</si>
  <si>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</si>
  <si>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</si>
  <si>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</si>
  <si>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</si>
  <si>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</si>
  <si>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</si>
  <si>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</si>
  <si>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</si>
  <si>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</si>
  <si>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</si>
  <si>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</si>
  <si>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</si>
  <si>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</si>
  <si>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</si>
  <si>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</si>
  <si>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</si>
  <si>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</si>
  <si>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</si>
  <si>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</si>
  <si>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</si>
  <si>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</si>
  <si>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</si>
  <si>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</si>
  <si>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</si>
  <si>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</si>
  <si>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</si>
  <si>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</si>
  <si>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</si>
  <si>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</si>
  <si>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</si>
  <si>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</si>
  <si>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</si>
  <si>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</si>
  <si>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</si>
  <si>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</si>
  <si>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</si>
  <si>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</si>
  <si>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</si>
  <si>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</si>
  <si>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</si>
  <si>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</si>
  <si>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</si>
  <si>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</si>
  <si>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</si>
  <si>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</si>
  <si>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</si>
  <si>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</si>
  <si>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</si>
  <si>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</si>
  <si>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</si>
  <si>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</si>
  <si>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</si>
  <si>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</si>
  <si>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</si>
  <si>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</si>
  <si>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</si>
  <si>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</si>
  <si>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</si>
  <si>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</si>
  <si>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</si>
  <si>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</si>
  <si>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</si>
  <si>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</si>
  <si>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</si>
  <si>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</si>
  <si>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</si>
  <si>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</si>
  <si>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</si>
  <si>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</si>
  <si>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</si>
  <si>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</si>
  <si>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</si>
  <si>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</si>
  <si>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</si>
  <si>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</si>
  <si>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</si>
  <si>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</si>
  <si>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</si>
  <si>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</si>
  <si>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</si>
  <si>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</si>
  <si>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</si>
  <si>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</si>
  <si>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</si>
  <si>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</si>
  <si>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</si>
  <si>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</si>
  <si>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</si>
  <si>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</si>
  <si>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</si>
  <si>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</si>
  <si>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</si>
  <si>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</si>
  <si>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</si>
  <si>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</si>
  <si>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</si>
  <si>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</si>
  <si>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</si>
  <si>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</si>
  <si>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</si>
  <si>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</si>
  <si>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</si>
  <si>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</si>
  <si>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</si>
  <si>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</si>
  <si>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</si>
  <si>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</si>
  <si>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</si>
  <si>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</si>
  <si>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</si>
  <si>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</si>
  <si>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</si>
  <si>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</si>
  <si>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</si>
  <si>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</si>
  <si>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</si>
  <si>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</si>
  <si>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</si>
  <si>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</si>
  <si>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</si>
  <si>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</si>
  <si>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</si>
  <si>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</si>
  <si>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</si>
  <si>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</si>
  <si>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</si>
  <si>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</si>
  <si>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</si>
  <si>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</si>
  <si>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</si>
  <si>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</si>
  <si>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</si>
  <si>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</si>
  <si>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</si>
  <si>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</si>
  <si>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</si>
  <si>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</si>
  <si>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</si>
  <si>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</si>
  <si>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</si>
  <si>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</si>
  <si>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</si>
  <si>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</si>
  <si>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</si>
  <si>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</si>
  <si>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</si>
  <si>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</si>
  <si>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</si>
  <si>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</si>
  <si>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</si>
  <si>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</si>
  <si>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</si>
  <si>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</si>
  <si>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</si>
  <si>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</si>
  <si>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</si>
  <si>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</si>
  <si>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</si>
  <si>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</si>
  <si>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</si>
  <si>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</si>
  <si>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</si>
  <si>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</si>
  <si>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</si>
  <si>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</si>
  <si>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</si>
  <si>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</si>
  <si>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</si>
  <si>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</si>
  <si>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</si>
  <si>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</si>
  <si>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</si>
  <si>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</si>
  <si>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</si>
  <si>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</si>
  <si>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</si>
  <si>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</si>
  <si>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</si>
  <si>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</si>
  <si>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</si>
  <si>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</si>
  <si>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</si>
  <si>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</si>
  <si>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</si>
  <si>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</si>
  <si>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</si>
  <si>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</si>
  <si>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</si>
  <si>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</si>
  <si>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</si>
  <si>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</si>
  <si>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</si>
  <si>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</si>
  <si>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</si>
  <si>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</si>
  <si>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</si>
  <si>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</si>
  <si>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</si>
  <si>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</si>
  <si>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</si>
  <si>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</si>
  <si>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</si>
  <si>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</si>
  <si>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</si>
  <si>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</si>
  <si>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</si>
  <si>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</si>
  <si>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</si>
  <si>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</si>
  <si>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</si>
  <si>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</si>
  <si>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</si>
  <si>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</si>
  <si>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</si>
  <si>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</si>
  <si>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</si>
  <si>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</si>
  <si>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</si>
  <si>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</si>
  <si>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</si>
  <si>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</si>
  <si>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</si>
  <si>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</si>
  <si>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</si>
  <si>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</si>
  <si>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</si>
  <si>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</si>
  <si>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</si>
  <si>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</si>
  <si>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</si>
  <si>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</si>
  <si>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</si>
  <si>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</si>
  <si>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</si>
  <si>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</si>
  <si>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</si>
  <si>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</si>
  <si>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</si>
  <si>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</si>
  <si>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</si>
  <si>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</si>
  <si>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</si>
  <si>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</si>
  <si>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</si>
  <si>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</si>
  <si>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</si>
  <si>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</si>
  <si>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</si>
  <si>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</si>
  <si>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</si>
  <si>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</si>
  <si>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</si>
  <si>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</si>
  <si>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</si>
  <si>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</si>
  <si>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</si>
  <si>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</si>
  <si>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</si>
  <si>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</si>
  <si>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</si>
  <si>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</si>
  <si>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</si>
  <si>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</si>
  <si>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</si>
  <si>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</si>
  <si>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</si>
  <si>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</si>
  <si>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</si>
  <si>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</si>
  <si>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</si>
  <si>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</si>
  <si>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</si>
  <si>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</si>
  <si>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</si>
  <si>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</si>
  <si>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</si>
  <si>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</si>
  <si>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</si>
  <si>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</si>
  <si>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</si>
  <si>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</si>
  <si>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</si>
  <si>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</si>
  <si>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</si>
  <si>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</si>
  <si>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</si>
  <si>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</si>
  <si>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</si>
  <si>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</si>
  <si>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</si>
  <si>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</si>
  <si>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</si>
  <si>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</si>
  <si>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</si>
  <si>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</si>
  <si>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</si>
  <si>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</si>
  <si>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</si>
  <si>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</si>
  <si>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</si>
  <si>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</si>
  <si>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</si>
  <si>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</si>
  <si>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</si>
  <si>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</si>
  <si>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</si>
  <si>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</si>
  <si>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</si>
  <si>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</si>
  <si>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</si>
  <si>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</si>
  <si>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</si>
  <si>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</si>
  <si>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</si>
  <si>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</si>
  <si>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</si>
  <si>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</si>
  <si>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</si>
  <si>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</si>
  <si>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</si>
  <si>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</si>
  <si>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</si>
  <si>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</si>
  <si>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</si>
  <si>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</si>
  <si>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</si>
  <si>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</si>
  <si>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</si>
  <si>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</si>
  <si>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</si>
  <si>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</si>
  <si>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</si>
  <si>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</si>
  <si>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</si>
  <si>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</si>
  <si>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</si>
  <si>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</si>
  <si>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</si>
  <si>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</si>
  <si>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</si>
  <si>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</si>
  <si>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</si>
  <si>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</si>
  <si>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</si>
  <si>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</si>
  <si>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</si>
  <si>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</si>
  <si>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</si>
  <si>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</si>
  <si>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</si>
  <si>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</si>
  <si>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</si>
  <si>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</si>
  <si>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</si>
  <si>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</si>
  <si>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</si>
  <si>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</si>
  <si>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</si>
  <si>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</si>
  <si>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</si>
  <si>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</si>
  <si>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</si>
  <si>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</si>
  <si>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</si>
  <si>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</si>
  <si>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</si>
  <si>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</si>
  <si>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</si>
  <si>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</si>
  <si>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</si>
  <si>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</si>
  <si>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</si>
  <si>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</si>
  <si>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</si>
  <si>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</si>
  <si>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</si>
  <si>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</si>
  <si>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</si>
  <si>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</si>
  <si>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</si>
  <si>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</si>
  <si>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</si>
  <si>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</si>
  <si>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</si>
  <si>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</si>
  <si>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</si>
  <si>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</si>
  <si>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</si>
  <si>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</si>
  <si>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</si>
  <si>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</si>
  <si>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</si>
  <si>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</si>
  <si>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</si>
  <si>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</si>
  <si>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</si>
  <si>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</si>
  <si>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</si>
  <si>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</si>
  <si>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</si>
  <si>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</si>
  <si>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</si>
  <si>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</si>
  <si>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</si>
  <si>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</si>
  <si>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</si>
  <si>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</si>
  <si>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</si>
  <si>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</si>
  <si>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</si>
  <si>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</si>
  <si>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</si>
  <si>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</si>
  <si>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</si>
  <si>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</si>
  <si>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</si>
  <si>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</si>
  <si>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</si>
  <si>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</si>
  <si>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</si>
  <si>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</si>
  <si>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</si>
  <si>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</si>
  <si>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</si>
  <si>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</si>
  <si>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</si>
  <si>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</si>
  <si>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</si>
  <si>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</si>
  <si>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</si>
  <si>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</si>
  <si>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</si>
  <si>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</si>
  <si>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</si>
  <si>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</si>
  <si>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</si>
  <si>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</si>
  <si>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</si>
  <si>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</si>
  <si>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</si>
  <si>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</si>
  <si>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</si>
  <si>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</si>
  <si>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</si>
  <si>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</si>
  <si>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</si>
  <si>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</si>
  <si>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</si>
  <si>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</si>
  <si>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</si>
  <si>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</si>
  <si>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</si>
  <si>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</si>
  <si>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</si>
  <si>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</si>
  <si>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</si>
  <si>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</si>
  <si>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</si>
  <si>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</si>
  <si>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</si>
  <si>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</si>
  <si>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</si>
  <si>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</si>
  <si>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</si>
  <si>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</si>
  <si>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</si>
  <si>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</si>
  <si>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</si>
  <si>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</si>
  <si>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</si>
  <si>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</si>
  <si>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</si>
  <si>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</si>
  <si>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</si>
  <si>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</si>
  <si>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</si>
  <si>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</si>
  <si>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</si>
  <si>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</si>
  <si>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</si>
  <si>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</si>
  <si>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</si>
  <si>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</si>
  <si>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</si>
  <si>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</si>
  <si>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</si>
  <si>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</si>
  <si>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</si>
  <si>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</si>
  <si>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</si>
  <si>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</si>
  <si>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</si>
  <si>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</si>
  <si>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</si>
  <si>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</si>
  <si>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</si>
  <si>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</si>
  <si>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</si>
  <si>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</si>
  <si>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</si>
  <si>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</si>
  <si>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</si>
  <si>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</si>
  <si>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</si>
  <si>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</si>
  <si>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</si>
  <si>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</si>
  <si>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</si>
  <si>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</si>
  <si>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</si>
  <si>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</si>
  <si>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</si>
  <si>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</si>
  <si>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</si>
  <si>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</si>
  <si>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</si>
  <si>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</si>
  <si>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</si>
  <si>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</si>
  <si>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</si>
  <si>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</si>
  <si>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</si>
  <si>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</si>
  <si>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</si>
  <si>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</si>
  <si>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</si>
  <si>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</si>
  <si>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</si>
  <si>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</si>
  <si>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</si>
  <si>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</si>
  <si>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</si>
  <si>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</si>
  <si>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</si>
  <si>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</si>
  <si>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</si>
  <si>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</si>
  <si>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</si>
  <si>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</si>
  <si>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</si>
  <si>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</si>
  <si>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</si>
  <si>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</si>
  <si>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</si>
  <si>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</si>
  <si>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</si>
  <si>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</si>
  <si>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</si>
  <si>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</si>
  <si>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</si>
  <si>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</si>
  <si>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</si>
  <si>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</si>
  <si>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</si>
  <si>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</si>
  <si>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</si>
  <si>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</si>
  <si>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</si>
  <si>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</si>
  <si>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</si>
  <si>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</si>
  <si>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</si>
  <si>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</si>
  <si>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</si>
  <si>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</si>
  <si>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</si>
  <si>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</si>
  <si>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</si>
  <si>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</si>
  <si>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</si>
  <si>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</si>
  <si>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</si>
  <si>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</si>
  <si>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</si>
  <si>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</si>
  <si>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</si>
  <si>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</si>
  <si>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</si>
  <si>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</si>
  <si>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</si>
  <si>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</si>
  <si>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</si>
  <si>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</si>
  <si>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</si>
  <si>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</si>
  <si>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</si>
  <si>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</si>
  <si>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</si>
  <si>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</si>
  <si>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</si>
  <si>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</si>
  <si>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</si>
  <si>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</si>
  <si>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</si>
  <si>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</si>
  <si>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</si>
  <si>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</si>
  <si>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</si>
  <si>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</si>
  <si>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</si>
  <si>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</si>
  <si>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</si>
  <si>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</si>
  <si>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</si>
  <si>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</si>
  <si>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</si>
  <si>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</si>
  <si>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</si>
  <si>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</si>
  <si>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</si>
  <si>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</si>
  <si>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</si>
  <si>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</si>
  <si>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</si>
  <si>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</si>
  <si>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</si>
  <si>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</si>
  <si>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</si>
  <si>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</si>
  <si>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</si>
  <si>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</si>
  <si>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</si>
  <si>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</si>
  <si>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</si>
  <si>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</si>
  <si>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</si>
  <si>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</si>
  <si>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</si>
  <si>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</si>
  <si>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</si>
  <si>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</si>
  <si>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</si>
  <si>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</si>
  <si>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</si>
  <si>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</si>
  <si>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</si>
  <si>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</si>
  <si>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</si>
  <si>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</si>
  <si>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</si>
  <si>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</si>
  <si>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</si>
  <si>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</si>
  <si>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</si>
  <si>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</si>
  <si>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</si>
  <si>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</si>
  <si>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</si>
  <si>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</si>
  <si>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</si>
  <si>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</si>
  <si>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</si>
  <si>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</si>
  <si>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</si>
  <si>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</si>
  <si>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</si>
  <si>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</si>
  <si>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</si>
  <si>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</si>
  <si>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</si>
  <si>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</si>
  <si>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</si>
  <si>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</si>
  <si>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</si>
  <si>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</si>
  <si>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</si>
  <si>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</si>
  <si>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</si>
  <si>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</si>
  <si>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</si>
  <si>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</si>
  <si>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</si>
  <si>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</si>
  <si>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</si>
  <si>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</si>
  <si>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</si>
  <si>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</si>
  <si>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</si>
  <si>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</si>
  <si>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</si>
  <si>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</si>
  <si>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</si>
  <si>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</si>
  <si>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</si>
  <si>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</si>
  <si>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</si>
  <si>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</si>
  <si>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</si>
  <si>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</si>
  <si>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</si>
  <si>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</si>
  <si>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</si>
  <si>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</si>
  <si>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</si>
  <si>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</si>
  <si>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</si>
  <si>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</si>
  <si>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</si>
  <si>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</si>
  <si>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</si>
  <si>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</si>
  <si>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</si>
  <si>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</si>
  <si>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</si>
  <si>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</si>
  <si>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</si>
  <si>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</si>
  <si>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</si>
  <si>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</si>
  <si>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</si>
  <si>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</si>
  <si>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</si>
  <si>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</si>
  <si>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</si>
  <si>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</si>
  <si>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</si>
  <si>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</si>
  <si>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</si>
  <si>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</si>
  <si>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</si>
  <si>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</si>
  <si>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</si>
  <si>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</si>
  <si>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</si>
  <si>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</si>
  <si>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</si>
  <si>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</si>
  <si>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</si>
  <si>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</si>
  <si>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</si>
  <si>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</si>
  <si>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</si>
  <si>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</si>
  <si>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</si>
  <si>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</si>
  <si>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</si>
  <si>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</si>
  <si>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</si>
  <si>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</si>
  <si>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</si>
  <si>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</si>
  <si>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</si>
  <si>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</si>
  <si>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</si>
  <si>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</si>
  <si>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</si>
  <si>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</si>
  <si>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</si>
  <si>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</si>
  <si>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</si>
  <si>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</si>
  <si>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</si>
  <si>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</si>
  <si>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</si>
  <si>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</si>
  <si>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</si>
  <si>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</si>
  <si>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</si>
  <si>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</si>
  <si>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</si>
  <si>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</si>
  <si>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</si>
  <si>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</si>
  <si>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</si>
  <si>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</si>
  <si>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</si>
  <si>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</si>
  <si>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</si>
  <si>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</si>
  <si>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</si>
  <si>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</si>
  <si>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</si>
  <si>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</si>
  <si>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</si>
  <si>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</si>
  <si>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</si>
  <si>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</si>
  <si>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</si>
  <si>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</si>
  <si>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</si>
  <si>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</si>
  <si>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</si>
  <si>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</si>
  <si>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</si>
  <si>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</si>
  <si>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</si>
  <si>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</si>
  <si>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</si>
  <si>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</si>
  <si>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</si>
  <si>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</si>
  <si>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</si>
  <si>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</si>
  <si>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</si>
  <si>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</si>
  <si>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</si>
  <si>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</si>
  <si>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</si>
  <si>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</si>
  <si>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</si>
  <si>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</si>
  <si>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</si>
  <si>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</si>
  <si>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</si>
  <si>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</si>
  <si>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</si>
  <si>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</si>
  <si>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</si>
  <si>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</si>
  <si>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</si>
  <si>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</si>
  <si>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</si>
  <si>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</si>
  <si>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</si>
  <si>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</si>
  <si>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</si>
  <si>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</si>
  <si>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</si>
  <si>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</si>
  <si>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</si>
  <si>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</si>
  <si>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</si>
  <si>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</si>
  <si>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</si>
  <si>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</si>
  <si>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</si>
  <si>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</si>
  <si>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</si>
  <si>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</si>
  <si>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</si>
  <si>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</si>
  <si>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</si>
  <si>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</si>
  <si>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</si>
  <si>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</si>
  <si>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</si>
  <si>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</si>
  <si>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</si>
  <si>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</si>
  <si>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</si>
  <si>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</si>
  <si>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</si>
  <si>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</si>
  <si>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</si>
  <si>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</si>
  <si>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</si>
  <si>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</si>
  <si>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</si>
  <si>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</si>
  <si>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</si>
  <si>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</si>
  <si>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</si>
  <si>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</si>
  <si>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</si>
  <si>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</si>
  <si>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</si>
  <si>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</si>
  <si>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</si>
  <si>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</si>
  <si>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</si>
  <si>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</si>
  <si>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</si>
  <si>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</si>
  <si>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</si>
  <si>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</si>
  <si>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</si>
  <si>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</si>
  <si>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</si>
  <si>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</si>
  <si>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</si>
  <si>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</si>
  <si>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</si>
  <si>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</si>
  <si>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</si>
  <si>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</si>
  <si>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</si>
  <si>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</si>
  <si>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</si>
  <si>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</si>
  <si>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</si>
  <si>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</si>
  <si>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</si>
  <si>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</si>
  <si>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</si>
  <si>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</si>
  <si>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</si>
  <si>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</si>
  <si>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</si>
  <si>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</si>
  <si>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</si>
  <si>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</si>
  <si>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</si>
  <si>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</si>
  <si>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</si>
  <si>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</si>
  <si>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</si>
  <si>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</si>
  <si>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</si>
  <si>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</si>
  <si>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</si>
  <si>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</si>
  <si>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</si>
  <si>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</si>
  <si>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</si>
  <si>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</si>
  <si>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</si>
  <si>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</si>
  <si>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</si>
  <si>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</si>
  <si>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</si>
  <si>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</si>
  <si>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</si>
  <si>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</si>
  <si>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</si>
  <si>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</si>
  <si>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</si>
  <si>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</si>
  <si>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</si>
  <si>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</si>
  <si>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</si>
  <si>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</si>
  <si>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</si>
  <si>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</si>
  <si>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</si>
  <si>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</si>
  <si>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</si>
  <si>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</si>
  <si>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</si>
  <si>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</si>
  <si>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</si>
  <si>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</si>
  <si>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</si>
  <si>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</si>
  <si>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</si>
  <si>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</si>
  <si>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</si>
  <si>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</si>
  <si>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</si>
  <si>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</si>
  <si>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</si>
  <si>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</si>
  <si>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</si>
  <si>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</si>
  <si>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</si>
  <si>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</si>
  <si>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</si>
  <si>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</si>
  <si>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</si>
  <si>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</si>
  <si>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</si>
  <si>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</si>
  <si>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</si>
  <si>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</si>
  <si>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</si>
  <si>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</si>
  <si>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</si>
  <si>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</si>
  <si>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</si>
  <si>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</si>
  <si>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</si>
  <si>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</si>
  <si>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</si>
  <si>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</si>
  <si>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</si>
  <si>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</si>
  <si>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</si>
  <si>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</si>
  <si>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</si>
  <si>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</si>
  <si>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</si>
  <si>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</si>
  <si>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</si>
  <si>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</si>
  <si>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</si>
  <si>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</si>
  <si>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</si>
  <si>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</si>
  <si>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</si>
  <si>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</si>
  <si>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</si>
  <si>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</si>
  <si>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</si>
  <si>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</si>
  <si>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</si>
  <si>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</si>
  <si>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</si>
  <si>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</si>
  <si>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</si>
  <si>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</si>
  <si>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</si>
  <si>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</si>
  <si>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</si>
  <si>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</si>
  <si>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</si>
  <si>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</si>
  <si>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</si>
  <si>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</si>
  <si>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</si>
  <si>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</si>
  <si>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</si>
  <si>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</si>
  <si>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</si>
  <si>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</si>
  <si>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</si>
  <si>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</si>
  <si>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</si>
  <si>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</si>
  <si>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</si>
  <si>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</si>
  <si>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</si>
  <si>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</si>
  <si>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</si>
  <si>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</si>
  <si>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</si>
  <si>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</si>
  <si>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</si>
  <si>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</si>
  <si>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</si>
  <si>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</si>
  <si>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</si>
  <si>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</si>
  <si>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</si>
  <si>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</si>
  <si>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</si>
  <si>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</si>
  <si>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</si>
  <si>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</si>
  <si>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</si>
  <si>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</si>
  <si>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</si>
  <si>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</si>
  <si>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</si>
  <si>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</si>
  <si>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</si>
  <si>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</si>
  <si>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</si>
  <si>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</si>
  <si>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</si>
  <si>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</si>
  <si>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</si>
  <si>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</si>
  <si>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</si>
  <si>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</si>
  <si>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</si>
  <si>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</si>
  <si>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</si>
  <si>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</si>
  <si>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</si>
  <si>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</si>
  <si>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</si>
  <si>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</si>
  <si>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</si>
  <si>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</si>
  <si>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</si>
  <si>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</si>
  <si>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</si>
  <si>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</si>
  <si>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</si>
  <si>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</si>
  <si>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</si>
  <si>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</si>
  <si>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</si>
  <si>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</si>
  <si>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</si>
  <si>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</si>
  <si>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</si>
  <si>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</si>
  <si>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</si>
  <si>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</si>
  <si>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</si>
  <si>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</si>
  <si>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</si>
  <si>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</si>
  <si>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</si>
  <si>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</si>
  <si>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</si>
  <si>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</si>
  <si>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</si>
  <si>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</si>
  <si>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</si>
  <si>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</si>
  <si>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</si>
  <si>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</si>
  <si>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</si>
  <si>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</si>
  <si>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</si>
  <si>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</si>
  <si>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</si>
  <si>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</si>
  <si>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</si>
  <si>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</si>
  <si>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</si>
  <si>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</si>
  <si>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</si>
  <si>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</si>
  <si>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</si>
  <si>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</si>
  <si>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</si>
  <si>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</si>
  <si>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</si>
  <si>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</si>
  <si>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</si>
  <si>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</si>
  <si>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</si>
  <si>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</si>
  <si>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</si>
  <si>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</si>
  <si>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</si>
  <si>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</si>
  <si>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</si>
  <si>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</si>
  <si>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</si>
  <si>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</si>
  <si>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</si>
  <si>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</si>
  <si>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</si>
  <si>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</si>
  <si>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</si>
  <si>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</si>
  <si>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</si>
  <si>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</si>
  <si>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</si>
  <si>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</si>
  <si>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</si>
  <si>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</si>
  <si>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</si>
  <si>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</si>
  <si>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</si>
  <si>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</si>
  <si>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</si>
  <si>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</si>
  <si>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</si>
  <si>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</si>
  <si>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</si>
  <si>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</si>
  <si>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</si>
  <si>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</si>
  <si>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</si>
  <si>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</si>
  <si>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</si>
  <si>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</si>
  <si>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</si>
  <si>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</si>
  <si>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</si>
  <si>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</si>
  <si>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</si>
  <si>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</si>
  <si>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</si>
  <si>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</si>
  <si>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</si>
  <si>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</si>
  <si>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</si>
  <si>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</si>
  <si>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</si>
  <si>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</si>
  <si>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</si>
  <si>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</si>
  <si>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</si>
  <si>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</si>
  <si>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</si>
  <si>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</si>
  <si>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</si>
  <si>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</si>
  <si>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</si>
  <si>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</si>
  <si>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</si>
  <si>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</si>
  <si>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</si>
  <si>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</si>
  <si>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</si>
  <si>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</si>
  <si>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</si>
  <si>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</si>
  <si>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</si>
  <si>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</si>
  <si>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</si>
  <si>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</si>
  <si>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</si>
  <si>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</si>
  <si>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</si>
  <si>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</si>
  <si>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</si>
  <si>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</si>
  <si>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</si>
  <si>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</si>
  <si>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</si>
  <si>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</si>
  <si>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</si>
  <si>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</si>
  <si>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</si>
  <si>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</si>
  <si>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</si>
  <si>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</si>
  <si>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</si>
  <si>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</si>
  <si>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</si>
  <si>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</si>
  <si>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</si>
  <si>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</si>
  <si>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</si>
  <si>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</si>
  <si>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</si>
  <si>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</si>
  <si>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</si>
  <si>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</si>
  <si>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</si>
  <si>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</si>
  <si>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</si>
  <si>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</si>
  <si>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</si>
  <si>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</si>
  <si>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</si>
  <si>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</si>
  <si>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</si>
  <si>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</si>
  <si>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</si>
  <si>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</si>
  <si>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</si>
  <si>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</si>
  <si>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</si>
  <si>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</si>
  <si>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</si>
  <si>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</si>
  <si>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</si>
  <si>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</si>
  <si>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</si>
  <si>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</si>
  <si>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</si>
  <si>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</si>
  <si>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</si>
  <si>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</si>
  <si>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</si>
  <si>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</si>
  <si>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</si>
  <si>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</si>
  <si>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</si>
  <si>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</si>
  <si>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</si>
  <si>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</si>
  <si>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</si>
  <si>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</si>
  <si>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</si>
  <si>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</si>
  <si>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</si>
  <si>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</si>
  <si>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</si>
  <si>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</si>
  <si>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</si>
  <si>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</si>
  <si>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</si>
  <si>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</si>
  <si>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</si>
  <si>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</si>
  <si>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</si>
  <si>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</si>
  <si>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</si>
  <si>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</si>
  <si>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</si>
  <si>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</si>
  <si>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</si>
  <si>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</si>
  <si>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</si>
  <si>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</si>
  <si>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</si>
  <si>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</si>
  <si>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</si>
  <si>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</si>
  <si>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</si>
  <si>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</si>
  <si>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</si>
  <si>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</si>
  <si>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</si>
  <si>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</si>
  <si>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</si>
  <si>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</si>
  <si>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</si>
  <si>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</si>
  <si>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</si>
  <si>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</si>
  <si>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</si>
  <si>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</si>
  <si>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</si>
  <si>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</si>
  <si>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</si>
  <si>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</si>
  <si>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</si>
  <si>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</si>
  <si>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</si>
  <si>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</si>
  <si>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</si>
  <si>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</si>
  <si>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</si>
  <si>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</si>
  <si>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</si>
  <si>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</si>
  <si>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</si>
  <si>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</si>
  <si>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</si>
  <si>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</si>
  <si>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</si>
  <si>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</si>
  <si>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</si>
  <si>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</si>
  <si>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</si>
  <si>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</si>
  <si>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</si>
  <si>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</si>
  <si>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</si>
  <si>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</si>
  <si>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</si>
  <si>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</si>
  <si>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</si>
  <si>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</si>
  <si>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</si>
  <si>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</si>
  <si>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</si>
  <si>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</si>
  <si>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</si>
  <si>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</si>
  <si>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</si>
  <si>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</si>
  <si>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</si>
  <si>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</si>
  <si>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</si>
  <si>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</si>
  <si>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</si>
  <si>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</si>
  <si>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</si>
  <si>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</si>
  <si>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</si>
  <si>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</si>
  <si>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</si>
  <si>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</si>
  <si>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</si>
  <si>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</si>
  <si>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</si>
  <si>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</si>
  <si>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</si>
  <si>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</si>
  <si>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</si>
  <si>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</si>
  <si>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</si>
  <si>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</si>
  <si>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</si>
  <si>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</si>
  <si>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</si>
  <si>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</si>
  <si>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</si>
  <si>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</si>
  <si>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</si>
  <si>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</si>
  <si>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</si>
  <si>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</si>
  <si>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</si>
  <si>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</si>
  <si>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</si>
  <si>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</si>
  <si>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</si>
  <si>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</si>
  <si>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</si>
  <si>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</si>
  <si>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</si>
  <si>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</si>
  <si>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</si>
  <si>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</si>
  <si>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</si>
  <si>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</si>
  <si>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</si>
  <si>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</si>
  <si>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</si>
  <si>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</si>
  <si>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</si>
  <si>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</si>
  <si>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</si>
  <si>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</si>
  <si>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</si>
  <si>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</si>
  <si>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</si>
  <si>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</si>
  <si>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</si>
  <si>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</si>
  <si>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</si>
  <si>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</si>
  <si>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</si>
  <si>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</si>
  <si>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</si>
  <si>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</si>
  <si>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</si>
  <si>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</si>
  <si>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</si>
  <si>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</si>
  <si>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</si>
  <si>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</si>
  <si>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</si>
  <si>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</si>
  <si>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</si>
  <si>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</si>
  <si>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</si>
  <si>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</si>
  <si>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</si>
  <si>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</si>
  <si>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</si>
  <si>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</si>
  <si>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</si>
  <si>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</si>
  <si>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</si>
  <si>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</si>
  <si>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</si>
  <si>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</si>
  <si>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</si>
  <si>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</si>
  <si>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</si>
  <si>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</si>
  <si>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</si>
  <si>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</si>
  <si>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</si>
  <si>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</si>
  <si>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</si>
  <si>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</si>
  <si>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</si>
  <si>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</si>
  <si>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</si>
  <si>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</si>
  <si>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</si>
  <si>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</si>
  <si>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</si>
  <si>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</si>
  <si>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</si>
  <si>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</si>
  <si>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</si>
  <si>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</si>
  <si>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</si>
  <si>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</si>
  <si>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</si>
  <si>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</si>
  <si>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</si>
  <si>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</si>
  <si>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</si>
  <si>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</si>
  <si>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</si>
  <si>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</si>
  <si>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</si>
  <si>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</si>
  <si>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</si>
  <si>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</si>
  <si>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</si>
  <si>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</si>
  <si>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</si>
  <si>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</si>
  <si>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</si>
  <si>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</si>
  <si>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</si>
  <si>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</si>
  <si>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</si>
  <si>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</si>
  <si>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</si>
  <si>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</si>
  <si>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</si>
  <si>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</si>
  <si>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</si>
  <si>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</si>
  <si>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</si>
  <si>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</si>
  <si>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</si>
  <si>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</si>
  <si>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</si>
  <si>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</si>
  <si>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</si>
  <si>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</si>
  <si>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</si>
  <si>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</si>
  <si>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</si>
  <si>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</si>
  <si>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</si>
  <si>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</si>
  <si>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</si>
  <si>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</si>
  <si>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</si>
  <si>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</si>
  <si>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</si>
  <si>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</si>
  <si>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</si>
  <si>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</si>
  <si>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</si>
  <si>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</si>
  <si>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</si>
  <si>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</si>
  <si>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</si>
  <si>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</si>
  <si>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</si>
  <si>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</si>
  <si>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</si>
  <si>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</si>
  <si>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</si>
  <si>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</si>
  <si>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</si>
  <si>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</si>
  <si>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</si>
  <si>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</si>
  <si>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</si>
  <si>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</si>
  <si>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</si>
  <si>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</si>
  <si>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</si>
  <si>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</si>
  <si>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</si>
  <si>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</si>
  <si>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</si>
  <si>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</si>
  <si>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</si>
  <si>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</si>
  <si>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</si>
  <si>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</si>
  <si>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</si>
  <si>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</si>
  <si>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</si>
  <si>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</si>
  <si>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</si>
  <si>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</si>
  <si>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</si>
  <si>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</si>
  <si>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</si>
  <si>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</si>
  <si>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</si>
  <si>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</si>
  <si>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</si>
  <si>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</si>
  <si>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</si>
  <si>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</si>
  <si>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</si>
  <si>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</si>
  <si>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</si>
  <si>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</si>
  <si>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</si>
  <si>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</si>
  <si>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</si>
  <si>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</si>
  <si>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</si>
  <si>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</si>
  <si>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</si>
  <si>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</si>
  <si>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</si>
  <si>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</si>
  <si>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</si>
  <si>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</si>
  <si>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</si>
  <si>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</si>
  <si>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</si>
  <si>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</si>
  <si>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</si>
  <si>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</si>
  <si>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</si>
  <si>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</si>
  <si>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</si>
  <si>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</si>
  <si>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</si>
  <si>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</si>
  <si>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</si>
  <si>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</si>
  <si>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</si>
  <si>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</si>
  <si>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</si>
  <si>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</si>
  <si>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</si>
  <si>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</si>
  <si>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</si>
  <si>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</si>
  <si>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</si>
  <si>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</si>
  <si>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</si>
  <si>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</si>
  <si>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</si>
  <si>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</si>
  <si>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</si>
  <si>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</si>
  <si>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</si>
  <si>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</si>
  <si>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</si>
  <si>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</si>
  <si>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</si>
  <si>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</si>
  <si>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</si>
  <si>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</si>
  <si>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</si>
  <si>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</si>
  <si>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</si>
  <si>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</si>
  <si>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</si>
  <si>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</si>
  <si>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</si>
  <si>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</si>
  <si>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</si>
  <si>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</si>
  <si>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</si>
  <si>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</si>
  <si>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</si>
  <si>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</si>
  <si>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</si>
  <si>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</si>
  <si>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</si>
  <si>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</si>
  <si>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</si>
  <si>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</si>
  <si>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</si>
  <si>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</si>
  <si>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</si>
  <si>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</si>
  <si>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</si>
  <si>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</si>
  <si>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</si>
  <si>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</si>
  <si>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</si>
  <si>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</si>
  <si>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</si>
  <si>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</si>
  <si>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</si>
  <si>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</si>
  <si>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</si>
  <si>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</si>
  <si>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</si>
  <si>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</si>
  <si>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</si>
  <si>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</si>
  <si>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</si>
  <si>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</si>
  <si>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</si>
  <si>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</si>
  <si>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</si>
  <si>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</si>
  <si>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</si>
  <si>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</si>
  <si>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</si>
  <si>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</si>
  <si>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</si>
  <si>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</si>
  <si>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</si>
  <si>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</si>
  <si>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</si>
  <si>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</si>
  <si>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</si>
  <si>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</si>
  <si>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</si>
  <si>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</si>
  <si>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</si>
  <si>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</si>
  <si>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</si>
  <si>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</si>
  <si>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</si>
  <si>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</si>
  <si>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</si>
  <si>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</si>
  <si>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</si>
  <si>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</si>
  <si>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</si>
  <si>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</si>
  <si>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</si>
  <si>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</si>
  <si>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</si>
  <si>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</si>
  <si>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</si>
  <si>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</si>
  <si>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</si>
  <si>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</si>
  <si>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</si>
  <si>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</si>
  <si>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</si>
  <si>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</si>
  <si>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</si>
  <si>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</si>
  <si>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</si>
  <si>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</si>
  <si>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</si>
  <si>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</si>
  <si>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</si>
  <si>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</si>
  <si>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</si>
  <si>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</si>
  <si>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</si>
  <si>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</si>
  <si>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</si>
  <si>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</si>
  <si>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</si>
  <si>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</si>
  <si>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</si>
  <si>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</si>
  <si>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</si>
  <si>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</si>
  <si>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</si>
  <si>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</si>
  <si>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</si>
  <si>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</si>
  <si>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</si>
  <si>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</si>
  <si>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</si>
  <si>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</si>
  <si>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</si>
  <si>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</si>
  <si>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</si>
  <si>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</si>
  <si>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</si>
  <si>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</si>
  <si>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</si>
  <si>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</si>
  <si>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</si>
  <si>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</si>
  <si>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</si>
  <si>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</si>
  <si>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</si>
  <si>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</si>
  <si>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</si>
  <si>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</si>
  <si>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</si>
  <si>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</si>
  <si>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</si>
  <si>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</si>
  <si>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</si>
  <si>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</si>
  <si>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</si>
  <si>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</si>
  <si>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</si>
  <si>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</si>
  <si>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</si>
  <si>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</si>
  <si>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</si>
  <si>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</si>
  <si>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</si>
  <si>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</si>
  <si>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</si>
  <si>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</si>
  <si>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</si>
  <si>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</si>
  <si>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</si>
  <si>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</si>
  <si>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</si>
  <si>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</si>
  <si>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</si>
  <si>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</si>
  <si>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</si>
  <si>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</si>
  <si>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</si>
  <si>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</si>
  <si>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</si>
  <si>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</si>
  <si>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</si>
  <si>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</si>
  <si>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</si>
  <si>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</si>
  <si>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</si>
  <si>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</si>
  <si>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</si>
  <si>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</si>
  <si>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</si>
  <si>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</si>
  <si>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</si>
  <si>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</si>
  <si>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</si>
  <si>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</si>
  <si>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</si>
  <si>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</si>
  <si>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</si>
  <si>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</si>
  <si>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</si>
  <si>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</si>
  <si>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</si>
  <si>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</si>
  <si>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</si>
  <si>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</si>
  <si>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</si>
  <si>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</si>
  <si>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</si>
  <si>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</si>
  <si>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</si>
  <si>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</si>
  <si>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</si>
  <si>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</si>
  <si>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</si>
  <si>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</si>
  <si>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</si>
  <si>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</si>
  <si>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</si>
  <si>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</si>
  <si>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</si>
  <si>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</si>
  <si>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</si>
  <si>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</si>
  <si>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</si>
  <si>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</si>
  <si>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</si>
  <si>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</si>
  <si>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</si>
  <si>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</si>
  <si>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</si>
  <si>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</si>
  <si>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</si>
  <si>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</si>
  <si>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</si>
  <si>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</si>
  <si>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</si>
  <si>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</si>
  <si>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</si>
  <si>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</si>
  <si>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</si>
  <si>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</si>
  <si>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</si>
  <si>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</si>
  <si>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</si>
  <si>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</si>
  <si>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</si>
  <si>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</si>
  <si>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</si>
  <si>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</si>
  <si>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</si>
  <si>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</si>
  <si>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</si>
  <si>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</si>
  <si>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</si>
  <si>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</si>
  <si>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</si>
  <si>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</si>
  <si>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</si>
  <si>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</si>
  <si>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</si>
  <si>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</si>
  <si>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</si>
  <si>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</si>
  <si>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</si>
  <si>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</si>
  <si>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</si>
  <si>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</si>
  <si>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</si>
  <si>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</si>
  <si>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</si>
  <si>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</si>
  <si>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</si>
  <si>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</si>
  <si>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</si>
  <si>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</si>
  <si>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</si>
  <si>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</si>
  <si>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</si>
  <si>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</si>
  <si>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</si>
  <si>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</si>
  <si>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</si>
  <si>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</si>
  <si>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</si>
  <si>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</si>
  <si>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</si>
  <si>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</si>
  <si>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</si>
  <si>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</si>
  <si>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</si>
  <si>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</si>
  <si>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</si>
  <si>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</si>
  <si>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</si>
  <si>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</si>
  <si>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</si>
  <si>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</si>
  <si>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</si>
  <si>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</si>
  <si>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</si>
  <si>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</si>
  <si>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</si>
  <si>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</si>
  <si>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</si>
  <si>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</si>
  <si>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</si>
  <si>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</si>
  <si>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</si>
  <si>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</si>
  <si>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</si>
  <si>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</si>
  <si>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</si>
  <si>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</si>
  <si>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</si>
  <si>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</si>
  <si>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</si>
  <si>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</si>
  <si>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</si>
  <si>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</si>
  <si>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</si>
  <si>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</si>
  <si>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</si>
  <si>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</si>
  <si>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</si>
  <si>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</si>
  <si>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</si>
  <si>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</si>
  <si>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</si>
  <si>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</si>
  <si>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</si>
  <si>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</si>
  <si>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</si>
  <si>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</si>
  <si>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</si>
  <si>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</si>
  <si>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</si>
  <si>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</si>
  <si>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</si>
  <si>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</si>
  <si>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</si>
  <si>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</si>
  <si>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</si>
  <si>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</si>
  <si>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</si>
  <si>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</si>
  <si>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</si>
  <si>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</si>
  <si>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</si>
  <si>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</si>
  <si>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</si>
  <si>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</si>
  <si>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</si>
  <si>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</si>
  <si>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</si>
  <si>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</si>
  <si>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</si>
  <si>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</si>
  <si>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</si>
  <si>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</si>
  <si>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</si>
  <si>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</si>
  <si>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</si>
  <si>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</si>
  <si>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</si>
  <si>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</si>
  <si>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</si>
  <si>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</si>
  <si>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</si>
  <si>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</si>
  <si>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</si>
  <si>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</si>
  <si>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</si>
  <si>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</si>
  <si>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</si>
  <si>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</si>
  <si>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</si>
  <si>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</si>
  <si>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</si>
  <si>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</si>
  <si>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</si>
  <si>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</si>
  <si>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</si>
  <si>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</si>
  <si>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</si>
  <si>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</si>
  <si>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</si>
  <si>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</si>
  <si>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</si>
  <si>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</si>
  <si>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</si>
  <si>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</si>
  <si>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</si>
  <si>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</si>
  <si>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</si>
  <si>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</si>
  <si>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</si>
  <si>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</si>
  <si>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</si>
  <si>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</si>
  <si>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</si>
  <si>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</si>
  <si>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</si>
  <si>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</si>
  <si>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</si>
  <si>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</si>
  <si>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</si>
  <si>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</si>
  <si>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</si>
  <si>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</si>
  <si>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</si>
  <si>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</si>
  <si>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</si>
  <si>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</si>
  <si>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</si>
  <si>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</si>
  <si>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</si>
  <si>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</si>
  <si>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</si>
  <si>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</si>
  <si>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</si>
  <si>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</si>
  <si>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</si>
  <si>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</si>
  <si>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</si>
  <si>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</si>
  <si>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</si>
  <si>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</si>
  <si>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</si>
  <si>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</si>
  <si>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</si>
  <si>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</si>
  <si>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</si>
  <si>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</si>
  <si>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</si>
  <si>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</si>
  <si>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</si>
  <si>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</si>
  <si>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</si>
  <si>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</si>
  <si>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</si>
  <si>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</si>
  <si>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</si>
  <si>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</si>
  <si>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</si>
  <si>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</si>
  <si>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</si>
  <si>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</si>
  <si>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</si>
  <si>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</si>
  <si>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</si>
  <si>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</si>
  <si>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</si>
  <si>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</si>
  <si>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</si>
  <si>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</si>
  <si>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</si>
  <si>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</si>
  <si>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</si>
  <si>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</si>
  <si>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</si>
  <si>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</si>
  <si>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</si>
  <si>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</si>
  <si>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</si>
  <si>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</si>
  <si>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</si>
  <si>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</si>
  <si>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</si>
  <si>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</si>
  <si>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</si>
  <si>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</si>
  <si>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</si>
  <si>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</si>
  <si>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</si>
  <si>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</si>
  <si>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</si>
  <si>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</si>
  <si>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</si>
  <si>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</si>
  <si>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</si>
  <si>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</si>
  <si>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</si>
  <si>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</si>
  <si>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</si>
  <si>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</si>
  <si>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</si>
  <si>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</si>
  <si>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</si>
  <si>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</si>
  <si>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</si>
  <si>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</si>
  <si>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</si>
  <si>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</si>
  <si>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</si>
  <si>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</si>
  <si>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</si>
  <si>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</si>
  <si>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</si>
  <si>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</si>
  <si>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</si>
  <si>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</si>
  <si>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</si>
  <si>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</si>
  <si>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</si>
  <si>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</si>
  <si>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</si>
  <si>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</si>
  <si>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</si>
  <si>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</si>
  <si>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</si>
  <si>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</si>
  <si>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</si>
  <si>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</si>
  <si>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</si>
  <si>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</si>
  <si>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</si>
  <si>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</si>
  <si>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</si>
  <si>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</si>
  <si>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</si>
  <si>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</si>
  <si>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</si>
  <si>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</si>
  <si>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</si>
  <si>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</si>
  <si>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</si>
  <si>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</si>
  <si>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</si>
  <si>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</si>
  <si>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</si>
  <si>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</si>
  <si>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</si>
  <si>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</si>
  <si>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</si>
  <si>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</si>
  <si>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</si>
  <si>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</si>
  <si>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</si>
  <si>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</si>
  <si>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</si>
  <si>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</si>
  <si>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</si>
  <si>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</si>
  <si>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</si>
  <si>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</si>
  <si>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</si>
  <si>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</si>
  <si>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</si>
  <si>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</si>
  <si>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</si>
  <si>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</si>
  <si>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</si>
  <si>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</si>
  <si>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</si>
  <si>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</si>
  <si>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</si>
  <si>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</si>
  <si>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</si>
  <si>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</si>
  <si>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</si>
  <si>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</si>
  <si>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</si>
  <si>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</si>
  <si>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</si>
  <si>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</si>
  <si>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</si>
  <si>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</si>
  <si>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</si>
  <si>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</si>
  <si>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</si>
  <si>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</si>
  <si>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</si>
  <si>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</si>
  <si>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</si>
  <si>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</si>
  <si>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</si>
  <si>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</si>
  <si>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</si>
  <si>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</si>
  <si>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</si>
  <si>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</si>
  <si>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</si>
  <si>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</si>
  <si>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</si>
  <si>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</si>
  <si>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</si>
  <si>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</si>
  <si>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</si>
  <si>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</si>
  <si>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</si>
  <si>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</si>
  <si>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</si>
  <si>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</si>
  <si>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</si>
  <si>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</si>
  <si>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</si>
  <si>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</si>
  <si>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</si>
  <si>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</si>
  <si>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</si>
  <si>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</si>
  <si>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</si>
  <si>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</si>
  <si>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</si>
  <si>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</si>
  <si>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</si>
  <si>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</si>
  <si>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</si>
  <si>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</si>
  <si>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</si>
  <si>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</si>
  <si>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</si>
  <si>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</si>
  <si>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</si>
  <si>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</si>
  <si>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</si>
  <si>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</si>
  <si>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</si>
  <si>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</si>
  <si>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</si>
  <si>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</si>
  <si>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</si>
  <si>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</si>
  <si>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</si>
  <si>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</si>
  <si>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</si>
  <si>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</si>
  <si>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</si>
  <si>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</si>
  <si>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</si>
  <si>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</si>
  <si>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</si>
  <si>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</si>
  <si>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</si>
  <si>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</si>
  <si>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</si>
  <si>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</si>
  <si>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</si>
  <si>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</si>
  <si>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</si>
  <si>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</si>
  <si>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</si>
  <si>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</si>
  <si>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</si>
  <si>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</si>
  <si>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</si>
  <si>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</si>
  <si>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</si>
  <si>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</si>
  <si>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</si>
  <si>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</si>
  <si>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</si>
  <si>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</si>
  <si>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</si>
  <si>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</si>
  <si>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</si>
  <si>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</si>
  <si>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</si>
  <si>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</si>
  <si>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</si>
  <si>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</si>
  <si>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</si>
  <si>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</si>
  <si>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</si>
  <si>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</si>
  <si>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</si>
  <si>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</si>
  <si>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</si>
  <si>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</si>
  <si>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</si>
  <si>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</si>
  <si>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</si>
  <si>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</si>
  <si>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</si>
  <si>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</si>
  <si>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</si>
  <si>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</si>
  <si>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</si>
  <si>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</si>
  <si>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</si>
  <si>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</si>
  <si>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</si>
  <si>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</si>
  <si>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</si>
  <si>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</si>
  <si>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</si>
  <si>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</si>
  <si>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</si>
  <si>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</si>
  <si>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</si>
  <si>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</si>
  <si>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</si>
  <si>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</si>
  <si>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</si>
  <si>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</si>
  <si>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</si>
  <si>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</si>
  <si>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</si>
  <si>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</si>
  <si>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</si>
  <si>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</si>
  <si>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</si>
  <si>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</si>
  <si>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</si>
  <si>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</si>
  <si>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</si>
  <si>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</si>
  <si>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</si>
  <si>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</si>
  <si>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</si>
  <si>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</si>
  <si>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</si>
  <si>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</si>
  <si>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</si>
  <si>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</si>
  <si>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</si>
  <si>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</si>
  <si>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</si>
  <si>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</si>
  <si>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</si>
  <si>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</si>
  <si>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</si>
  <si>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</si>
  <si>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</si>
  <si>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</si>
  <si>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</si>
  <si>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</si>
  <si>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</si>
  <si>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</si>
  <si>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</si>
  <si>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</si>
  <si>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</si>
  <si>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</si>
  <si>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</si>
  <si>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</si>
  <si>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</si>
  <si>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</si>
  <si>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</si>
  <si>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</si>
  <si>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</si>
  <si>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</si>
  <si>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</si>
  <si>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</si>
  <si>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</si>
  <si>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</si>
  <si>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</si>
  <si>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</si>
  <si>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</si>
  <si>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</si>
  <si>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</si>
  <si>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</si>
  <si>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</si>
  <si>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</si>
  <si>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</si>
  <si>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</si>
  <si>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</si>
  <si>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</si>
  <si>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</si>
  <si>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</si>
  <si>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</si>
  <si>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</si>
  <si>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</si>
  <si>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</si>
  <si>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</si>
  <si>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</si>
  <si>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</si>
  <si>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</si>
  <si>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</si>
  <si>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</si>
  <si>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</si>
  <si>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</si>
  <si>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</si>
  <si>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</si>
  <si>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</si>
  <si>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</si>
  <si>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</si>
  <si>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</si>
  <si>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</si>
  <si>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</si>
  <si>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</si>
  <si>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</si>
  <si>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</si>
  <si>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</si>
  <si>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</si>
  <si>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</si>
  <si>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</si>
  <si>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</si>
  <si>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</si>
  <si>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</si>
  <si>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</si>
  <si>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</si>
  <si>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</si>
  <si>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</si>
  <si>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</si>
  <si>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</si>
  <si>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</si>
  <si>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</si>
  <si>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</si>
  <si>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</si>
  <si>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</si>
  <si>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</si>
  <si>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</si>
  <si>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</si>
  <si>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</si>
  <si>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</si>
  <si>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</si>
  <si>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</si>
  <si>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</si>
  <si>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</si>
  <si>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</si>
  <si>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</si>
  <si>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</si>
  <si>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</si>
  <si>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</si>
  <si>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</si>
  <si>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</si>
  <si>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</si>
  <si>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</si>
  <si>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</si>
  <si>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</si>
  <si>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</si>
  <si>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</si>
  <si>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</si>
  <si>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</si>
  <si>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</si>
  <si>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</si>
  <si>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</si>
  <si>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</si>
  <si>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</si>
  <si>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</si>
  <si>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</si>
  <si>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</si>
  <si>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</si>
  <si>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</si>
  <si>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</si>
  <si>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</si>
  <si>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</si>
  <si>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</si>
  <si>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</si>
  <si>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</si>
  <si>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</si>
  <si>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</si>
  <si>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</si>
  <si>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</si>
  <si>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</si>
  <si>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</si>
  <si>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</si>
  <si>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</si>
  <si>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</si>
  <si>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</si>
  <si>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</si>
  <si>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</si>
  <si>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</si>
  <si>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</si>
  <si>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</si>
  <si>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</si>
  <si>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</si>
  <si>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</si>
  <si>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</si>
  <si>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</si>
  <si>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</si>
  <si>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</si>
  <si>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</si>
  <si>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</si>
  <si>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</si>
  <si>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</si>
  <si>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</si>
  <si>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</si>
  <si>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</si>
  <si>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</si>
  <si>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</si>
  <si>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</si>
  <si>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</si>
  <si>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</si>
  <si>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</si>
  <si>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</si>
  <si>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</si>
  <si>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</si>
  <si>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</si>
  <si>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</si>
  <si>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</si>
  <si>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</si>
  <si>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</si>
  <si>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</si>
  <si>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</si>
  <si>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</si>
  <si>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</si>
  <si>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</si>
  <si>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</si>
  <si>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</si>
  <si>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</si>
  <si>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</si>
  <si>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</si>
  <si>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</si>
  <si>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</si>
  <si>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</si>
  <si>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</si>
  <si>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</si>
  <si>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</si>
  <si>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</si>
  <si>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</si>
  <si>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</si>
  <si>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</si>
  <si>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</si>
  <si>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</si>
  <si>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</si>
  <si>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</si>
  <si>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</si>
  <si>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</si>
  <si>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</si>
  <si>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</si>
  <si>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</si>
  <si>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</si>
  <si>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</si>
  <si>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</si>
  <si>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</si>
  <si>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</si>
  <si>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</si>
  <si>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</si>
  <si>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</si>
  <si>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</si>
  <si>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</si>
  <si>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</si>
  <si>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</si>
  <si>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</si>
  <si>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</si>
  <si>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</si>
  <si>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</si>
  <si>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</si>
  <si>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</si>
  <si>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</si>
  <si>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</si>
  <si>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</si>
  <si>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</si>
  <si>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</si>
  <si>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</si>
  <si>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</si>
  <si>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</si>
  <si>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</si>
  <si>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</si>
  <si>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</si>
  <si>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</si>
  <si>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</si>
  <si>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</si>
  <si>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</si>
  <si>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</si>
  <si>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</si>
  <si>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</si>
  <si>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</si>
  <si>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</si>
  <si>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</si>
  <si>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</si>
  <si>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</si>
  <si>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</si>
  <si>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</si>
  <si>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</si>
  <si>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</si>
  <si>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</si>
  <si>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</si>
  <si>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</si>
  <si>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</si>
  <si>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</si>
  <si>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</si>
  <si>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</si>
  <si>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</si>
  <si>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</si>
  <si>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</si>
  <si>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</si>
  <si>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</si>
  <si>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</si>
  <si>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</si>
  <si>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</si>
  <si>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</si>
  <si>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</si>
  <si>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</si>
  <si>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</si>
  <si>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</si>
  <si>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</si>
  <si>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</si>
  <si>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</si>
  <si>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</si>
  <si>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</si>
  <si>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</si>
  <si>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</si>
  <si>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</si>
  <si>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</si>
  <si>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</si>
  <si>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</si>
  <si>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</si>
  <si>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</si>
  <si>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</si>
  <si>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</si>
  <si>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</si>
  <si>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</si>
  <si>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</si>
  <si>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</si>
  <si>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</si>
  <si>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</si>
  <si>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</si>
  <si>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</si>
  <si>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</si>
  <si>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</si>
  <si>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</si>
  <si>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</si>
  <si>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</si>
  <si>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</si>
  <si>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</si>
  <si>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</si>
  <si>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</si>
  <si>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</si>
  <si>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</si>
  <si>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</si>
  <si>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</si>
  <si>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</si>
  <si>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</si>
  <si>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</si>
  <si>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</si>
  <si>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</si>
  <si>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</si>
  <si>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</si>
  <si>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</si>
  <si>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</si>
  <si>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</si>
  <si>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</si>
  <si>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</si>
  <si>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</si>
  <si>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</si>
  <si>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</si>
  <si>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</si>
  <si>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</si>
  <si>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</si>
  <si>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</si>
  <si>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</si>
  <si>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</si>
  <si>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</si>
  <si>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</si>
  <si>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</si>
  <si>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</si>
  <si>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</si>
  <si>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</si>
  <si>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</si>
  <si>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</si>
  <si>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</si>
  <si>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</si>
  <si>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</si>
  <si>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</si>
  <si>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</si>
  <si>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</si>
  <si>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</si>
  <si>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</si>
  <si>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</si>
  <si>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</si>
  <si>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</si>
  <si>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</si>
  <si>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</si>
  <si>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</si>
  <si>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</si>
  <si>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</si>
  <si>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</si>
  <si>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</si>
  <si>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</si>
  <si>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</si>
  <si>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</si>
  <si>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</si>
  <si>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</si>
  <si>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</si>
  <si>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</si>
  <si>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</si>
  <si>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</si>
  <si>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</si>
  <si>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</si>
  <si>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</si>
  <si>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</si>
  <si>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</si>
  <si>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</si>
  <si>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</si>
  <si>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</si>
  <si>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</si>
  <si>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</si>
  <si>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</si>
  <si>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</si>
  <si>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</si>
  <si>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</si>
  <si>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</si>
  <si>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</si>
  <si>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</si>
  <si>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</si>
  <si>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</si>
  <si>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</si>
  <si>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</si>
  <si>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</si>
  <si>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</si>
  <si>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</si>
  <si>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</si>
  <si>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</si>
  <si>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</si>
  <si>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</si>
  <si>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</si>
  <si>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</si>
  <si>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</si>
  <si>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</si>
  <si>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</si>
  <si>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</si>
  <si>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</si>
  <si>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</si>
  <si>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</si>
  <si>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</si>
  <si>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</si>
  <si>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</si>
  <si>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</si>
  <si>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</si>
  <si>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</si>
  <si>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</si>
  <si>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</si>
  <si>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</si>
  <si>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</si>
  <si>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</si>
  <si>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</si>
  <si>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</si>
  <si>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</si>
  <si>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</si>
  <si>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</si>
  <si>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</si>
  <si>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</si>
  <si>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</si>
  <si>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</si>
  <si>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</si>
  <si>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</si>
  <si>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</si>
  <si>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</si>
  <si>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</si>
  <si>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</si>
  <si>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</si>
  <si>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</si>
  <si>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</si>
  <si>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</si>
  <si>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</si>
  <si>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</si>
  <si>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</si>
  <si>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</si>
  <si>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</si>
  <si>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</si>
  <si>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</si>
  <si>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</si>
  <si>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</si>
  <si>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</si>
  <si>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</si>
  <si>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</si>
  <si>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</si>
  <si>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</si>
  <si>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</si>
  <si>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</si>
  <si>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</si>
  <si>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</si>
  <si>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</si>
  <si>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</si>
  <si>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</si>
  <si>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</si>
  <si>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</si>
  <si>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</si>
  <si>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</si>
  <si>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</si>
  <si>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</si>
  <si>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</si>
  <si>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</si>
  <si>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</si>
  <si>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</si>
  <si>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</si>
  <si>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</si>
  <si>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</si>
  <si>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</si>
  <si>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</si>
  <si>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</si>
  <si>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</si>
  <si>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</si>
  <si>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</si>
  <si>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</si>
  <si>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</si>
  <si>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</si>
  <si>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</si>
  <si>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</si>
  <si>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</si>
  <si>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</si>
  <si>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</si>
  <si>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</si>
  <si>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</si>
  <si>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</si>
  <si>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</si>
  <si>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</si>
  <si>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</si>
  <si>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</si>
  <si>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</si>
  <si>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</si>
  <si>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</si>
  <si>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</si>
  <si>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</si>
  <si>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</si>
  <si>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</si>
  <si>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</si>
  <si>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</si>
  <si>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</si>
  <si>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</si>
  <si>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</si>
  <si>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</si>
  <si>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</si>
  <si>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</si>
  <si>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</si>
  <si>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</si>
  <si>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</si>
  <si>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</si>
  <si>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</si>
  <si>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</si>
  <si>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</si>
  <si>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</si>
  <si>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</si>
  <si>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</si>
  <si>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</si>
  <si>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</si>
  <si>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</si>
  <si>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</si>
  <si>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</si>
  <si>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</si>
  <si>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</si>
  <si>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</si>
  <si>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</si>
  <si>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</si>
  <si>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</si>
  <si>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</si>
  <si>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</si>
  <si>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</si>
  <si>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</si>
  <si>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</si>
  <si>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</si>
  <si>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</si>
  <si>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</si>
  <si>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</si>
  <si>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</si>
  <si>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</si>
  <si>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</si>
  <si>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</si>
  <si>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</si>
  <si>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</si>
  <si>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</si>
  <si>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</si>
  <si>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</si>
  <si>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</si>
  <si>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</si>
  <si>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</si>
  <si>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</si>
  <si>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</si>
  <si>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</si>
  <si>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</si>
  <si>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</si>
  <si>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</si>
  <si>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</si>
  <si>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</si>
  <si>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</si>
  <si>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</si>
  <si>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</si>
  <si>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</si>
  <si>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</si>
  <si>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</si>
  <si>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</si>
  <si>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</si>
  <si>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</si>
  <si>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</si>
  <si>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</si>
  <si>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</si>
  <si>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</si>
  <si>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</si>
  <si>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</si>
  <si>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</si>
  <si>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</si>
  <si>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</si>
  <si>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</si>
  <si>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</si>
  <si>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</si>
  <si>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</si>
  <si>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</si>
  <si>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</si>
  <si>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</si>
  <si>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</si>
  <si>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</si>
  <si>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</si>
  <si>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</si>
  <si>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</si>
  <si>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</si>
  <si>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</si>
  <si>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</si>
  <si>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</si>
  <si>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</si>
  <si>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</si>
  <si>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</si>
  <si>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</si>
  <si>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</si>
  <si>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</si>
  <si>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</si>
  <si>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</si>
  <si>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</si>
  <si>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</si>
  <si>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</si>
  <si>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</si>
  <si>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</si>
  <si>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</si>
  <si>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</si>
  <si>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</si>
  <si>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</si>
  <si>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</si>
  <si>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</si>
  <si>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</si>
  <si>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</si>
  <si>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</si>
  <si>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</si>
  <si>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</si>
  <si>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</si>
  <si>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</si>
  <si>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</si>
  <si>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</si>
  <si>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</si>
  <si>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</si>
  <si>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</si>
  <si>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</si>
  <si>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</si>
  <si>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</si>
  <si>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</si>
  <si>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</si>
  <si>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</si>
  <si>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</si>
  <si>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</si>
  <si>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</si>
  <si>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</si>
  <si>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</si>
  <si>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</si>
  <si>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</si>
  <si>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</si>
  <si>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</si>
  <si>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</si>
  <si>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</si>
  <si>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</si>
  <si>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</si>
  <si>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</si>
  <si>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</si>
  <si>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</si>
  <si>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</si>
  <si>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</si>
  <si>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</si>
  <si>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</si>
  <si>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</si>
  <si>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</si>
  <si>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</si>
  <si>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</si>
  <si>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</si>
  <si>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</si>
  <si>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</si>
  <si>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</si>
  <si>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</si>
  <si>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</si>
  <si>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</si>
  <si>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</si>
  <si>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</si>
  <si>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</si>
  <si>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</si>
  <si>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</si>
  <si>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</si>
  <si>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</si>
  <si>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</si>
  <si>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</si>
  <si>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</si>
  <si>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</si>
  <si>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</si>
  <si>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</si>
  <si>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</si>
  <si>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</si>
  <si>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</si>
  <si>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</si>
  <si>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</si>
  <si>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</si>
  <si>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</si>
  <si>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</si>
  <si>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</si>
  <si>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</si>
  <si>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</si>
  <si>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</si>
  <si>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</si>
  <si>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</si>
  <si>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</si>
  <si>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</si>
  <si>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</si>
  <si>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</si>
  <si>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</si>
  <si>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</si>
  <si>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</si>
  <si>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</si>
  <si>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</si>
  <si>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</si>
  <si>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</si>
  <si>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</si>
  <si>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</si>
  <si>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</si>
  <si>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</si>
  <si>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</si>
  <si>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</si>
  <si>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</si>
  <si>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</si>
  <si>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</si>
  <si>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</si>
  <si>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</si>
  <si>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</si>
  <si>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</si>
  <si>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</si>
  <si>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</si>
  <si>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</si>
  <si>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</si>
  <si>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</si>
  <si>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</si>
  <si>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</si>
  <si>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</si>
  <si>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</si>
  <si>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</si>
  <si>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</si>
  <si>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</si>
  <si>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</si>
  <si>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</si>
  <si>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</si>
  <si>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</si>
  <si>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</si>
  <si>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</si>
  <si>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</si>
  <si>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</si>
  <si>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</si>
  <si>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</si>
  <si>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</si>
  <si>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</si>
  <si>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</si>
  <si>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</si>
  <si>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</si>
  <si>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</si>
  <si>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</si>
  <si>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</si>
  <si>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</si>
  <si>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</si>
  <si>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</si>
  <si>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</si>
  <si>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</si>
  <si>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</si>
  <si>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</si>
  <si>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</si>
  <si>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</si>
  <si>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</si>
  <si>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</si>
  <si>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</si>
  <si>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</si>
  <si>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</si>
  <si>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</si>
  <si>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</si>
  <si>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</si>
  <si>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</si>
  <si>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</si>
  <si>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</si>
  <si>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</si>
  <si>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</si>
  <si>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</si>
  <si>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</si>
  <si>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</si>
  <si>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</si>
  <si>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</si>
  <si>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</si>
  <si>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</si>
  <si>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</si>
  <si>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</si>
  <si>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</si>
  <si>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</si>
  <si>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</si>
  <si>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</si>
  <si>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</si>
  <si>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</si>
  <si>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</si>
  <si>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</si>
  <si>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</si>
  <si>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</si>
  <si>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</si>
  <si>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</si>
  <si>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</si>
  <si>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</si>
  <si>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</si>
  <si>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</si>
  <si>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</si>
  <si>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</si>
  <si>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</si>
  <si>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</si>
  <si>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</si>
  <si>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</si>
  <si>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</si>
  <si>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</si>
  <si>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</si>
  <si>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</si>
  <si>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</si>
  <si>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</si>
  <si>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</si>
  <si>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</si>
  <si>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</si>
  <si>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</si>
  <si>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</si>
  <si>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</si>
  <si>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</si>
  <si>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</si>
  <si>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</si>
  <si>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</si>
  <si>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</si>
  <si>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</si>
  <si>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</si>
  <si>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</si>
  <si>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</si>
  <si>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</si>
  <si>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</si>
  <si>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</si>
  <si>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</si>
  <si>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</si>
  <si>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</si>
  <si>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</si>
  <si>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</si>
  <si>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</si>
  <si>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</si>
  <si>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</si>
  <si>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</si>
  <si>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</si>
  <si>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</si>
  <si>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</si>
  <si>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</si>
  <si>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</si>
  <si>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</si>
  <si>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</si>
  <si>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</si>
  <si>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</si>
  <si>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</si>
  <si>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</si>
  <si>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</si>
  <si>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</si>
  <si>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</si>
  <si>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</si>
  <si>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</si>
  <si>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</si>
  <si>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</si>
  <si>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</si>
  <si>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</si>
  <si>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</si>
  <si>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</si>
  <si>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</si>
  <si>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</si>
  <si>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</si>
  <si>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</si>
  <si>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</si>
  <si>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</si>
  <si>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</si>
  <si>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</si>
  <si>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</si>
  <si>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</si>
  <si>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</si>
  <si>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</si>
  <si>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</si>
  <si>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</si>
  <si>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</si>
  <si>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</si>
  <si>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</si>
  <si>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</si>
  <si>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</si>
  <si>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</si>
  <si>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</si>
  <si>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</si>
  <si>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</si>
  <si>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</si>
  <si>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</si>
  <si>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</si>
  <si>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</si>
  <si>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</si>
  <si>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</si>
  <si>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</si>
  <si>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</si>
  <si>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</si>
  <si>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</si>
  <si>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</si>
  <si>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</si>
  <si>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</si>
  <si>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</si>
  <si>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</si>
  <si>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</si>
  <si>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</si>
  <si>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</si>
  <si>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</si>
  <si>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</si>
  <si>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</si>
  <si>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</si>
  <si>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</si>
  <si>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</si>
  <si>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</si>
  <si>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</si>
  <si>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</si>
  <si>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</si>
  <si>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</si>
  <si>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</si>
  <si>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</si>
  <si>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</si>
  <si>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</si>
  <si>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</si>
  <si>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</si>
  <si>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</si>
  <si>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</si>
  <si>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</si>
  <si>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</si>
  <si>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</si>
  <si>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</si>
  <si>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</si>
  <si>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</si>
  <si>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</si>
  <si>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</si>
  <si>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</si>
  <si>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</si>
  <si>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</si>
  <si>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</si>
  <si>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</si>
  <si>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</si>
  <si>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</si>
  <si>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</si>
  <si>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</si>
  <si>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</si>
  <si>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</si>
  <si>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</si>
  <si>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</si>
  <si>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</si>
  <si>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</si>
  <si>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</si>
  <si>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</si>
  <si>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</si>
  <si>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</si>
  <si>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</si>
  <si>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</si>
  <si>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</si>
  <si>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</si>
  <si>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</si>
  <si>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</si>
  <si>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</si>
  <si>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</si>
  <si>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</si>
  <si>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</si>
  <si>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</si>
  <si>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</si>
  <si>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</si>
  <si>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</si>
  <si>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</si>
  <si>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</si>
  <si>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</si>
  <si>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</si>
  <si>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</si>
  <si>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</si>
  <si>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</si>
  <si>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</si>
  <si>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</si>
  <si>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</si>
  <si>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</si>
  <si>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</si>
  <si>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</si>
  <si>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</si>
  <si>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</si>
  <si>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</si>
  <si>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</si>
  <si>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</si>
  <si>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</si>
  <si>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</si>
  <si>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</si>
  <si>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</si>
  <si>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</si>
  <si>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</si>
  <si>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</si>
  <si>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</si>
  <si>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</si>
  <si>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</si>
  <si>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</si>
  <si>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</si>
  <si>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</si>
  <si>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</si>
  <si>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</si>
  <si>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</si>
  <si>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</si>
  <si>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</si>
  <si>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</si>
  <si>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</si>
  <si>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</si>
  <si>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</si>
  <si>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</si>
  <si>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</si>
  <si>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</si>
  <si>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</si>
  <si>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</si>
  <si>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</si>
  <si>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</si>
  <si>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</si>
  <si>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</si>
  <si>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</si>
  <si>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</si>
  <si>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</si>
  <si>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</si>
  <si>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</si>
  <si>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</si>
  <si>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</si>
  <si>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</si>
  <si>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</si>
  <si>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</si>
  <si>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</si>
  <si>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</si>
  <si>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</si>
  <si>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</si>
  <si>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</si>
  <si>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</si>
  <si>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</si>
  <si>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</si>
  <si>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</si>
  <si>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</si>
  <si>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</si>
  <si>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</si>
  <si>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</si>
  <si>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</si>
  <si>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</si>
  <si>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</si>
  <si>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</si>
  <si>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</si>
  <si>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</si>
  <si>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</si>
  <si>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</si>
  <si>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</si>
  <si>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</si>
  <si>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</si>
  <si>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</si>
  <si>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</si>
  <si>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</si>
  <si>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</si>
  <si>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</si>
  <si>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</si>
  <si>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</si>
  <si>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</si>
  <si>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</si>
  <si>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</si>
  <si>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</si>
  <si>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</si>
  <si>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</si>
  <si>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</si>
  <si>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</si>
  <si>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</si>
  <si>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</si>
  <si>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</si>
  <si>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</si>
  <si>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</si>
  <si>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</si>
  <si>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</si>
  <si>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</si>
  <si>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</si>
  <si>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</si>
  <si>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</si>
  <si>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</si>
  <si>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</si>
  <si>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</si>
  <si>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</si>
  <si>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</si>
  <si>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</si>
  <si>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</si>
  <si>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</si>
  <si>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</si>
  <si>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</si>
  <si>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</si>
  <si>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</si>
  <si>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</si>
  <si>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</si>
  <si>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</si>
  <si>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</si>
  <si>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</si>
  <si>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</si>
  <si>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</si>
  <si>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</si>
  <si>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</si>
  <si>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</si>
  <si>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</si>
  <si>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</si>
  <si>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</si>
  <si>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</si>
  <si>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</si>
  <si>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</si>
  <si>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</si>
  <si>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</si>
  <si>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</si>
  <si>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</si>
  <si>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</si>
  <si>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</si>
  <si>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</si>
  <si>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</si>
  <si>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</si>
  <si>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</si>
  <si>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</si>
  <si>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</si>
  <si>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</si>
  <si>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</si>
  <si>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</si>
  <si>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</si>
  <si>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</si>
  <si>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</si>
  <si>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</si>
  <si>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</si>
  <si>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</si>
  <si>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</si>
  <si>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</si>
  <si>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</si>
  <si>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</si>
  <si>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</si>
  <si>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</si>
  <si>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</si>
  <si>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</si>
  <si>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</si>
  <si>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</si>
  <si>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</si>
  <si>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</si>
  <si>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</si>
  <si>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</si>
  <si>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</si>
  <si>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</si>
  <si>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</si>
  <si>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</si>
  <si>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</si>
  <si>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</si>
  <si>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</si>
  <si>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</si>
  <si>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</si>
  <si>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</si>
  <si>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</si>
  <si>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</si>
  <si>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</si>
  <si>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</si>
  <si>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</si>
  <si>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</si>
  <si>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</si>
  <si>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</si>
  <si>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</si>
  <si>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</si>
  <si>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</si>
  <si>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</si>
  <si>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</si>
  <si>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</si>
  <si>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</si>
  <si>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</si>
  <si>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</si>
  <si>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</si>
  <si>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</si>
  <si>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</si>
  <si>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</si>
  <si>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</si>
  <si>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</si>
  <si>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</si>
  <si>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</si>
  <si>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</si>
  <si>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</si>
  <si>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</si>
  <si>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</si>
  <si>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</si>
  <si>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</si>
  <si>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</si>
  <si>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</si>
  <si>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</si>
  <si>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</si>
  <si>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</si>
  <si>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</si>
  <si>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</si>
  <si>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</si>
  <si>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</si>
  <si>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</si>
  <si>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</si>
  <si>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</si>
  <si>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</si>
  <si>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</si>
  <si>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</si>
  <si>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</si>
  <si>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</si>
  <si>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</si>
  <si>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</si>
  <si>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</si>
  <si>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</si>
  <si>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</si>
  <si>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</si>
  <si>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</si>
  <si>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</si>
  <si>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</si>
  <si>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</si>
  <si>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</si>
  <si>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</si>
  <si>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</si>
  <si>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</si>
  <si>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</si>
  <si>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</si>
  <si>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</si>
  <si>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</si>
  <si>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</si>
  <si>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</si>
  <si>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</si>
  <si>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</si>
  <si>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</si>
  <si>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</si>
  <si>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</si>
  <si>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</si>
  <si>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</si>
  <si>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</si>
  <si>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</si>
  <si>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</si>
  <si>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</si>
  <si>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</si>
  <si>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</si>
  <si>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</si>
  <si>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</si>
  <si>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</si>
  <si>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</si>
  <si>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</si>
  <si>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</si>
  <si>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</si>
  <si>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</si>
  <si>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</si>
  <si>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</si>
  <si>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</si>
  <si>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</si>
  <si>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</si>
  <si>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</si>
  <si>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</si>
  <si>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</si>
  <si>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</si>
  <si>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</si>
  <si>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</si>
  <si>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</si>
  <si>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</si>
  <si>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</si>
  <si>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</si>
  <si>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</si>
  <si>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</si>
  <si>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</si>
  <si>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</si>
  <si>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</si>
  <si>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</si>
  <si>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</si>
  <si>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</si>
  <si>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</si>
  <si>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</si>
  <si>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</si>
  <si>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</si>
  <si>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</si>
  <si>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</si>
  <si>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</si>
  <si>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</si>
  <si>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</si>
  <si>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</si>
  <si>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</si>
  <si>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</si>
  <si>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</si>
  <si>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</si>
  <si>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</si>
  <si>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</si>
  <si>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</si>
  <si>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</si>
  <si>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</si>
  <si>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</si>
  <si>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</si>
  <si>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</si>
  <si>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</si>
  <si>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</si>
  <si>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</si>
  <si>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</si>
  <si>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</si>
  <si>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</si>
  <si>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</si>
  <si>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</si>
  <si>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</si>
  <si>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</si>
  <si>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</si>
  <si>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</si>
  <si>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</si>
  <si>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</si>
  <si>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</si>
  <si>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</si>
  <si>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</si>
  <si>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</si>
  <si>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</si>
  <si>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</si>
  <si>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</si>
  <si>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</si>
  <si>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</si>
  <si>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</si>
  <si>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</si>
  <si>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</si>
  <si>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</si>
  <si>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</si>
  <si>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</si>
  <si>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</si>
  <si>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</si>
  <si>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</si>
  <si>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</si>
  <si>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</si>
  <si>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</si>
  <si>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</si>
  <si>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</si>
  <si>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</si>
  <si>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</si>
  <si>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</si>
  <si>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</si>
  <si>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</si>
  <si>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</si>
  <si>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</si>
  <si>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</si>
  <si>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</si>
  <si>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</si>
  <si>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</si>
  <si>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</si>
  <si>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</si>
  <si>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</si>
  <si>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</si>
  <si>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</si>
  <si>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</si>
  <si>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</si>
  <si>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</si>
  <si>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</si>
  <si>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</si>
  <si>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</si>
  <si>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</si>
  <si>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</si>
  <si>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</si>
  <si>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</si>
  <si>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</si>
  <si>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</si>
  <si>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</si>
  <si>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</si>
  <si>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</si>
  <si>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</si>
  <si>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</si>
  <si>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</si>
  <si>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</si>
  <si>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</si>
  <si>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</si>
  <si>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</si>
  <si>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</si>
  <si>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</si>
  <si>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</si>
  <si>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</si>
  <si>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</si>
  <si>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</si>
  <si>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</si>
  <si>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</si>
  <si>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</si>
  <si>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</si>
  <si>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</si>
  <si>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</si>
  <si>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</si>
  <si>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</si>
  <si>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</si>
  <si>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</si>
  <si>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</si>
  <si>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</si>
  <si>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</si>
  <si>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</si>
  <si>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</si>
  <si>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</si>
  <si>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</si>
  <si>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</si>
  <si>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</si>
  <si>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</si>
  <si>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</si>
  <si>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</si>
  <si>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</si>
  <si>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</si>
  <si>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</si>
  <si>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</si>
  <si>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</si>
  <si>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</si>
  <si>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</si>
  <si>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</si>
  <si>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</si>
  <si>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</si>
  <si>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</si>
  <si>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</si>
  <si>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</si>
  <si>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</si>
  <si>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</si>
  <si>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</si>
  <si>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</si>
  <si>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</si>
  <si>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</si>
  <si>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</si>
  <si>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</si>
  <si>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</si>
  <si>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</si>
  <si>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</si>
  <si>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</si>
  <si>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</si>
  <si>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</si>
  <si>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</si>
  <si>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</si>
  <si>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</si>
  <si>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</si>
  <si>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</si>
  <si>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</si>
  <si>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</si>
  <si>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</si>
  <si>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</si>
  <si>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</si>
  <si>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</si>
  <si>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</si>
  <si>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</si>
  <si>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</si>
  <si>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</si>
  <si>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</si>
  <si>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</si>
  <si>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</si>
  <si>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</si>
  <si>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</si>
  <si>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</si>
  <si>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</si>
  <si>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</si>
  <si>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</si>
  <si>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</si>
  <si>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</si>
  <si>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</si>
  <si>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</si>
  <si>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</si>
  <si>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</si>
  <si>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</si>
  <si>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</si>
  <si>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</si>
  <si>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</si>
  <si>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</si>
  <si>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</si>
  <si>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</si>
  <si>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</si>
  <si>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</si>
  <si>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</si>
  <si>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</si>
  <si>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</si>
  <si>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</si>
  <si>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</si>
  <si>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</si>
  <si>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</si>
  <si>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</si>
  <si>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</si>
  <si>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</si>
  <si>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</si>
  <si>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</si>
  <si>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</si>
  <si>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</si>
  <si>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</si>
  <si>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</si>
  <si>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</si>
  <si>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</si>
  <si>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</si>
  <si>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</si>
  <si>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</si>
  <si>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</si>
  <si>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</si>
  <si>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</si>
  <si>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</si>
  <si>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</si>
  <si>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</si>
  <si>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</si>
  <si>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</si>
  <si>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</si>
  <si>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</si>
  <si>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</si>
  <si>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</si>
  <si>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</si>
  <si>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</si>
  <si>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</si>
  <si>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</si>
  <si>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</si>
  <si>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</si>
  <si>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</si>
  <si>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</si>
  <si>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</si>
  <si>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</si>
  <si>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</si>
  <si>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</si>
  <si>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</si>
  <si>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</si>
  <si>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</si>
  <si>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</si>
  <si>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</si>
  <si>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</si>
  <si>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</si>
  <si>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</si>
  <si>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</si>
  <si>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</si>
  <si>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</si>
  <si>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</si>
  <si>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</si>
  <si>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</si>
  <si>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</si>
  <si>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</si>
  <si>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</si>
  <si>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</si>
  <si>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</si>
  <si>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</si>
  <si>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</si>
  <si>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</si>
  <si>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</si>
  <si>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</si>
  <si>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</si>
  <si>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</si>
  <si>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</si>
  <si>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</si>
  <si>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</si>
  <si>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</si>
  <si>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</si>
  <si>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</si>
  <si>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</si>
  <si>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</si>
  <si>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</si>
  <si>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</si>
  <si>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</si>
  <si>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</si>
  <si>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</si>
  <si>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</si>
  <si>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</si>
  <si>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</si>
  <si>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</si>
  <si>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</si>
  <si>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</si>
  <si>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</si>
  <si>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</si>
  <si>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</si>
  <si>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</si>
  <si>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</si>
  <si>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</si>
  <si>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</si>
  <si>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</si>
  <si>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</si>
  <si>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</si>
  <si>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</si>
  <si>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</si>
  <si>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</si>
  <si>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</si>
  <si>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</si>
  <si>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</si>
  <si>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</si>
  <si>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</si>
  <si>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</si>
  <si>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</si>
  <si>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</si>
  <si>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</si>
  <si>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</si>
  <si>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</si>
  <si>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</si>
  <si>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</si>
  <si>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</si>
  <si>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</si>
  <si>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</si>
  <si>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</si>
  <si>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</si>
  <si>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</si>
  <si>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</si>
  <si>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</si>
  <si>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</si>
  <si>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</si>
  <si>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</si>
  <si>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</si>
  <si>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</si>
  <si>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</si>
  <si>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</si>
  <si>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</si>
  <si>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</si>
  <si>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</si>
  <si>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</si>
  <si>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</si>
  <si>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</si>
  <si>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</si>
  <si>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</si>
  <si>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</si>
  <si>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</si>
  <si>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</si>
  <si>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</si>
  <si>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</si>
  <si>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</si>
  <si>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</si>
  <si>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</si>
  <si>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</si>
  <si>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</si>
  <si>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</si>
  <si>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</si>
  <si>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</si>
  <si>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</si>
  <si>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</si>
  <si>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</si>
  <si>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</si>
  <si>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</si>
  <si>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</si>
  <si>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</si>
  <si>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</si>
  <si>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</si>
  <si>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</si>
  <si>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</si>
  <si>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</si>
  <si>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</si>
  <si>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</si>
  <si>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</si>
  <si>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</si>
  <si>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</si>
  <si>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</si>
  <si>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</si>
  <si>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</si>
  <si>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</si>
  <si>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</si>
  <si>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</si>
  <si>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</si>
  <si>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</si>
  <si>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</si>
  <si>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</si>
  <si>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</si>
  <si>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</si>
  <si>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</si>
  <si>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</si>
  <si>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</si>
  <si>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</si>
  <si>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</si>
  <si>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</si>
  <si>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</si>
  <si>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</si>
  <si>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</si>
  <si>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</si>
  <si>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</si>
  <si>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</si>
  <si>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</si>
  <si>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</si>
  <si>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</si>
  <si>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</si>
  <si>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</si>
  <si>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</si>
  <si>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</si>
  <si>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</si>
  <si>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</si>
  <si>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</si>
  <si>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</si>
  <si>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</si>
  <si>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</si>
  <si>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</si>
  <si>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</si>
  <si>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</si>
  <si>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</si>
  <si>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</si>
  <si>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</si>
  <si>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</si>
  <si>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</si>
  <si>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</si>
  <si>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</si>
  <si>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</si>
  <si>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</si>
  <si>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</si>
  <si>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</si>
  <si>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</si>
  <si>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</si>
  <si>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</si>
  <si>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</si>
  <si>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</si>
  <si>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</si>
  <si>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</si>
  <si>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</si>
  <si>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</si>
  <si>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</si>
  <si>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</si>
  <si>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</si>
  <si>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</si>
  <si>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</si>
  <si>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</si>
  <si>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</si>
  <si>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</si>
  <si>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</si>
  <si>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</si>
  <si>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</si>
  <si>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</si>
  <si>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</si>
  <si>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</si>
  <si>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</si>
  <si>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</si>
  <si>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</si>
  <si>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</si>
  <si>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</si>
  <si>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</si>
  <si>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</si>
  <si>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</si>
  <si>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</si>
  <si>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</si>
  <si>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</si>
  <si>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</si>
  <si>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</si>
  <si>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</si>
  <si>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</si>
  <si>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</si>
  <si>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</si>
  <si>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</si>
  <si>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</si>
  <si>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</si>
  <si>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</si>
  <si>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</si>
  <si>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</si>
  <si>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</si>
  <si>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</si>
  <si>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</si>
  <si>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</si>
  <si>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</si>
  <si>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</si>
  <si>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</si>
  <si>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</si>
  <si>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</si>
  <si>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</si>
  <si>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</si>
  <si>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</si>
  <si>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</si>
  <si>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</si>
  <si>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</si>
  <si>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</si>
  <si>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</si>
  <si>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</si>
  <si>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</si>
  <si>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</si>
  <si>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</si>
  <si>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</si>
  <si>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</si>
  <si>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</si>
  <si>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</si>
  <si>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</si>
  <si>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</si>
  <si>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</si>
  <si>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</si>
  <si>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</si>
  <si>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</si>
  <si>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</si>
  <si>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</si>
  <si>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</si>
  <si>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</si>
  <si>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</si>
  <si>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</si>
  <si>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</si>
  <si>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</si>
  <si>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</si>
  <si>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</si>
  <si>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</si>
  <si>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</si>
  <si>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</si>
  <si>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</si>
  <si>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</si>
  <si>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</si>
  <si>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</si>
  <si>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</si>
  <si>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</si>
  <si>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</si>
  <si>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</si>
  <si>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</si>
  <si>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</si>
  <si>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</si>
  <si>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</si>
  <si>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</si>
  <si>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</si>
  <si>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</si>
  <si>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</si>
  <si>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</si>
  <si>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</si>
  <si>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</si>
  <si>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</si>
  <si>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</si>
  <si>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</si>
  <si>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</si>
  <si>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</si>
  <si>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</si>
  <si>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</si>
  <si>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</si>
  <si>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</si>
  <si>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</si>
  <si>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</si>
  <si>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</si>
  <si>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</si>
  <si>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</si>
  <si>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</si>
  <si>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</si>
  <si>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</si>
  <si>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</si>
  <si>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</si>
  <si>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</si>
  <si>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</si>
  <si>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</si>
  <si>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</si>
  <si>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</si>
  <si>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</si>
  <si>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</si>
  <si>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</si>
  <si>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</si>
  <si>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</si>
  <si>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</si>
  <si>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</si>
  <si>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</si>
  <si>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</si>
  <si>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</si>
  <si>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</si>
  <si>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</si>
  <si>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</si>
  <si>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</si>
  <si>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</si>
  <si>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</si>
  <si>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</si>
  <si>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</si>
  <si>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</si>
  <si>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</si>
  <si>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</si>
  <si>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</si>
  <si>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</si>
  <si>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</si>
  <si>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</si>
  <si>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</si>
  <si>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</si>
  <si>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</si>
  <si>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</si>
  <si>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</si>
  <si>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</si>
  <si>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</si>
  <si>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</si>
  <si>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</si>
  <si>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</si>
  <si>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</si>
  <si>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</si>
  <si>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</si>
  <si>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</si>
  <si>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</si>
  <si>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</si>
  <si>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</si>
  <si>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</si>
  <si>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</si>
  <si>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</si>
  <si>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</si>
  <si>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</si>
  <si>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</si>
  <si>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</si>
  <si>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</si>
  <si>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</si>
  <si>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</si>
  <si>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</si>
  <si>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</si>
  <si>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</si>
  <si>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</si>
  <si>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</si>
  <si>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</si>
  <si>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</si>
  <si>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</si>
  <si>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</si>
  <si>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</si>
  <si>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</si>
  <si>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</si>
  <si>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</si>
  <si>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</si>
  <si>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</si>
  <si>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</si>
  <si>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</si>
  <si>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</si>
  <si>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</si>
  <si>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</si>
  <si>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</si>
  <si>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</si>
  <si>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</si>
  <si>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</si>
  <si>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</si>
  <si>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</si>
  <si>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</si>
  <si>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</si>
  <si>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</si>
  <si>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</si>
  <si>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</si>
  <si>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</si>
  <si>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</si>
  <si>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</si>
  <si>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</si>
  <si>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</si>
  <si>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</si>
  <si>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</si>
  <si>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</si>
  <si>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</si>
  <si>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</si>
  <si>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</si>
  <si>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</si>
  <si>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</si>
  <si>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</si>
  <si>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</si>
  <si>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</si>
  <si>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</si>
  <si>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</si>
  <si>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</si>
  <si>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</si>
  <si>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</si>
  <si>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</si>
  <si>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</si>
  <si>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</si>
  <si>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</si>
  <si>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</si>
  <si>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</si>
  <si>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</si>
  <si>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</si>
  <si>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</si>
  <si>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</si>
  <si>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</si>
  <si>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</si>
  <si>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</si>
  <si>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</si>
  <si>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</si>
  <si>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</si>
  <si>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</si>
  <si>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</si>
  <si>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</si>
  <si>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</si>
  <si>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</si>
  <si>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</si>
  <si>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</si>
  <si>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</si>
  <si>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</si>
  <si>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</si>
  <si>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</si>
  <si>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</si>
  <si>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</si>
  <si>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</si>
  <si>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</si>
  <si>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</si>
  <si>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</si>
  <si>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</si>
  <si>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</si>
  <si>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</si>
  <si>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</si>
  <si>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</si>
  <si>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</si>
  <si>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</si>
  <si>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</si>
  <si>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</si>
  <si>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</si>
  <si>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</si>
  <si>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</si>
  <si>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</si>
  <si>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</si>
  <si>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</si>
  <si>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</si>
  <si>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</si>
  <si>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</si>
  <si>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</si>
  <si>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</si>
  <si>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</si>
  <si>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</si>
  <si>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</si>
  <si>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</si>
  <si>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</si>
  <si>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</si>
  <si>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</si>
  <si>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</si>
  <si>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</si>
  <si>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</si>
  <si>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</si>
  <si>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</si>
  <si>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</si>
  <si>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</si>
  <si>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</si>
  <si>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</si>
  <si>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</si>
  <si>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</si>
  <si>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</si>
  <si>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</si>
  <si>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</si>
  <si>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</si>
  <si>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</si>
  <si>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</si>
  <si>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</si>
  <si>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</si>
  <si>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</si>
  <si>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</si>
  <si>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</si>
  <si>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</si>
  <si>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</si>
  <si>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</si>
  <si>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</si>
  <si>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</si>
  <si>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</si>
  <si>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</si>
  <si>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</si>
  <si>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</si>
  <si>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</si>
  <si>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</si>
  <si>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</si>
  <si>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</si>
  <si>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</si>
  <si>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</si>
  <si>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</si>
  <si>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</si>
  <si>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</si>
  <si>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</si>
  <si>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</si>
  <si>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</si>
  <si>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</si>
  <si>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</si>
  <si>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</si>
  <si>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</si>
  <si>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</si>
  <si>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</si>
  <si>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</si>
  <si>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</si>
  <si>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</si>
  <si>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</si>
  <si>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</si>
  <si>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</si>
  <si>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</si>
  <si>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</si>
  <si>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</si>
  <si>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</si>
  <si>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</si>
  <si>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</si>
  <si>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</si>
  <si>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</si>
  <si>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</si>
  <si>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</si>
  <si>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</si>
  <si>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</si>
  <si>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</si>
  <si>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</si>
  <si>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</si>
  <si>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</si>
  <si>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</si>
  <si>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</si>
  <si>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</si>
  <si>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</si>
  <si>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</si>
  <si>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</si>
  <si>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</si>
  <si>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</si>
  <si>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</si>
  <si>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</si>
  <si>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</si>
  <si>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</si>
  <si>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</si>
  <si>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</si>
  <si>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</si>
  <si>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</si>
  <si>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</si>
  <si>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</si>
  <si>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</si>
  <si>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</si>
  <si>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</si>
  <si>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</si>
  <si>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</si>
  <si>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</si>
  <si>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</si>
  <si>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</si>
  <si>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</si>
  <si>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</si>
  <si>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</si>
  <si>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</si>
  <si>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</si>
  <si>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</si>
  <si>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</si>
  <si>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</si>
  <si>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</si>
  <si>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</si>
  <si>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</si>
  <si>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</si>
  <si>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</si>
  <si>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</si>
  <si>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</si>
  <si>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</si>
  <si>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</si>
  <si>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</si>
  <si>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</si>
  <si>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</si>
  <si>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</si>
  <si>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</si>
  <si>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</si>
  <si>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</si>
  <si>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</si>
  <si>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</si>
  <si>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</si>
  <si>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</si>
  <si>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</si>
  <si>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</si>
  <si>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</si>
  <si>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</si>
  <si>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</si>
  <si>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</si>
  <si>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</si>
  <si>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</si>
  <si>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</si>
  <si>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</si>
  <si>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</si>
  <si>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</si>
  <si>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</si>
  <si>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</si>
  <si>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</si>
  <si>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</si>
  <si>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</si>
  <si>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</si>
  <si>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</si>
  <si>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</si>
  <si>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</si>
  <si>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</si>
  <si>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</si>
  <si>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</si>
  <si>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</si>
  <si>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</si>
  <si>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</si>
  <si>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</si>
  <si>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</si>
  <si>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</si>
  <si>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</si>
  <si>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</si>
  <si>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</si>
  <si>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</si>
  <si>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</si>
  <si>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</si>
  <si>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</si>
  <si>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</si>
  <si>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</si>
  <si>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</si>
  <si>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</si>
  <si>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</si>
  <si>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</si>
  <si>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</si>
  <si>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</si>
  <si>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</si>
  <si>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</si>
  <si>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</si>
  <si>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</si>
  <si>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</si>
  <si>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</si>
  <si>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</si>
  <si>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</si>
  <si>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</si>
  <si>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</si>
  <si>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</si>
  <si>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</si>
  <si>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</si>
  <si>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</si>
  <si>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</si>
  <si>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</si>
  <si>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</si>
  <si>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</si>
  <si>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</si>
  <si>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</si>
  <si>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</si>
  <si>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</si>
  <si>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</si>
  <si>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</si>
  <si>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</si>
  <si>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</si>
  <si>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</si>
  <si>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</si>
  <si>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</si>
  <si>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</si>
  <si>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</si>
  <si>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</si>
  <si>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</si>
  <si>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</si>
  <si>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</si>
  <si>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</si>
  <si>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</si>
  <si>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</si>
  <si>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</si>
  <si>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</si>
  <si>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</si>
  <si>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</si>
  <si>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</si>
  <si>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</si>
  <si>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</si>
  <si>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</si>
  <si>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</si>
  <si>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</si>
  <si>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</si>
  <si>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</si>
  <si>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</si>
  <si>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</si>
  <si>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</si>
  <si>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</si>
  <si>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</si>
  <si>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</si>
  <si>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</si>
  <si>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</si>
  <si>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</si>
  <si>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</si>
  <si>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</si>
  <si>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</si>
  <si>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</si>
  <si>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</si>
  <si>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</si>
  <si>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</si>
  <si>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</si>
  <si>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</si>
  <si>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</si>
  <si>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</si>
  <si>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</si>
  <si>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</si>
  <si>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</si>
  <si>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</si>
  <si>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</si>
  <si>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</si>
  <si>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</si>
  <si>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</si>
  <si>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</si>
  <si>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</si>
  <si>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</si>
  <si>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</si>
  <si>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</si>
  <si>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</si>
  <si>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</si>
  <si>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</si>
  <si>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</si>
  <si>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</si>
  <si>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</si>
  <si>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</si>
  <si>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</si>
  <si>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</si>
  <si>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</si>
  <si>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</si>
  <si>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</si>
  <si>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</si>
  <si>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</si>
  <si>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</si>
  <si>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</si>
  <si>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</si>
  <si>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</si>
  <si>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</si>
  <si>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</si>
  <si>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</si>
  <si>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</si>
  <si>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</si>
  <si>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</si>
  <si>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</si>
  <si>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</si>
  <si>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</si>
  <si>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</si>
  <si>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</si>
  <si>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</si>
  <si>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</si>
  <si>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</si>
  <si>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</si>
  <si>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</si>
  <si>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</si>
  <si>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</si>
  <si>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</si>
  <si>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</si>
  <si>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</si>
  <si>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</si>
  <si>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</si>
  <si>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</si>
  <si>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</si>
  <si>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</si>
  <si>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</si>
  <si>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</si>
  <si>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</si>
  <si>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</si>
  <si>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</si>
  <si>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</si>
  <si>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</si>
  <si>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</si>
  <si>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</si>
  <si>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</si>
  <si>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</si>
  <si>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</si>
  <si>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</si>
  <si>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</si>
  <si>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</si>
  <si>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</si>
  <si>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</si>
  <si>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</si>
  <si>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</si>
  <si>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</si>
  <si>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</si>
  <si>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</si>
  <si>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</si>
  <si>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</si>
  <si>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</si>
  <si>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</si>
  <si>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</si>
  <si>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</si>
  <si>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</si>
  <si>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</si>
  <si>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</si>
  <si>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</si>
  <si>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</si>
  <si>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</si>
  <si>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</si>
  <si>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</si>
  <si>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</si>
  <si>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</si>
  <si>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</si>
  <si>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</si>
  <si>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</si>
  <si>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</si>
  <si>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</si>
  <si>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</si>
  <si>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</si>
  <si>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</si>
  <si>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</si>
  <si>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</si>
  <si>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</si>
  <si>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</si>
  <si>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</si>
  <si>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</si>
  <si>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</si>
  <si>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</si>
  <si>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</si>
  <si>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</si>
  <si>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</si>
  <si>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</si>
  <si>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</si>
  <si>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</si>
  <si>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</si>
  <si>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</si>
  <si>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</si>
  <si>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</si>
  <si>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</si>
  <si>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</si>
  <si>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</si>
  <si>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</si>
  <si>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</si>
  <si>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</si>
  <si>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</si>
  <si>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</si>
  <si>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</si>
  <si>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</si>
  <si>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</si>
  <si>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</si>
  <si>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</si>
  <si>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</si>
  <si>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</si>
  <si>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</si>
  <si>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</si>
  <si>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</si>
  <si>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</si>
  <si>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</si>
  <si>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</si>
  <si>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</si>
  <si>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</si>
  <si>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</si>
  <si>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</si>
  <si>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</si>
  <si>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</si>
  <si>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</si>
  <si>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</si>
  <si>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</si>
  <si>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</si>
  <si>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</si>
  <si>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</si>
  <si>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</si>
  <si>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</si>
  <si>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</si>
  <si>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</si>
  <si>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</si>
  <si>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</si>
  <si>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</si>
  <si>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</si>
  <si>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</si>
  <si>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</si>
  <si>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</si>
  <si>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</si>
  <si>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</si>
  <si>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</si>
  <si>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</si>
  <si>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</si>
  <si>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</si>
  <si>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</si>
  <si>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</si>
  <si>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</si>
  <si>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</si>
  <si>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</si>
  <si>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</si>
  <si>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</si>
  <si>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</si>
  <si>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</si>
  <si>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</si>
  <si>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</si>
  <si>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</si>
  <si>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</si>
  <si>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</si>
  <si>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</si>
  <si>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</si>
  <si>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</si>
  <si>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</si>
  <si>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</si>
  <si>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</si>
  <si>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</si>
  <si>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</si>
  <si>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</si>
  <si>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</si>
  <si>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</si>
  <si>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</si>
  <si>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</si>
  <si>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</si>
  <si>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</si>
  <si>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</si>
  <si>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</si>
  <si>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</si>
  <si>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</si>
  <si>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</si>
  <si>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</si>
  <si>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</si>
  <si>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</si>
  <si>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</si>
  <si>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</si>
  <si>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</si>
  <si>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</si>
  <si>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</si>
  <si>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</si>
  <si>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</si>
  <si>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</si>
  <si>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</si>
  <si>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</si>
  <si>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</si>
  <si>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</si>
  <si>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</si>
  <si>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</si>
  <si>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</si>
  <si>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</si>
  <si>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</si>
  <si>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</si>
  <si>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</si>
  <si>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</si>
  <si>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</si>
  <si>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</si>
  <si>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</si>
  <si>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</si>
  <si>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</si>
  <si>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</si>
  <si>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</si>
  <si>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</si>
  <si>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</si>
  <si>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</si>
  <si>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</si>
  <si>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</si>
  <si>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</si>
  <si>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</si>
  <si>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</si>
  <si>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</si>
  <si>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</si>
  <si>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</si>
  <si>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</si>
  <si>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</si>
  <si>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</si>
  <si>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</si>
  <si>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</si>
  <si>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</si>
  <si>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</si>
  <si>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</si>
  <si>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</si>
  <si>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</si>
  <si>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</si>
  <si>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</si>
  <si>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</si>
  <si>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</si>
  <si>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</si>
  <si>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</si>
  <si>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</si>
  <si>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</si>
  <si>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</si>
  <si>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</si>
  <si>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</si>
  <si>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</si>
  <si>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</si>
  <si>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</si>
  <si>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</si>
  <si>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</si>
  <si>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</si>
  <si>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</si>
  <si>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</si>
  <si>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</si>
  <si>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</si>
  <si>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</si>
  <si>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</si>
  <si>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</si>
  <si>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</si>
  <si>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</si>
  <si>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</si>
  <si>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</si>
  <si>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</si>
  <si>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</si>
  <si>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</si>
  <si>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</si>
  <si>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</si>
  <si>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</si>
  <si>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</si>
  <si>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</si>
  <si>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</si>
  <si>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</si>
  <si>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</si>
  <si>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</si>
  <si>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</si>
  <si>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</si>
  <si>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</si>
  <si>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</si>
  <si>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</si>
  <si>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</si>
  <si>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</si>
  <si>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</si>
  <si>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</si>
  <si>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</si>
  <si>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</si>
  <si>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</si>
  <si>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</si>
  <si>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</si>
  <si>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</si>
  <si>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</si>
  <si>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</si>
  <si>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</si>
  <si>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</si>
  <si>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</si>
  <si>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</si>
  <si>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</si>
  <si>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</si>
  <si>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</si>
  <si>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</si>
  <si>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</si>
  <si>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</si>
  <si>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</si>
  <si>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</si>
  <si>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</si>
  <si>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</si>
  <si>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</si>
  <si>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</si>
  <si>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</si>
  <si>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</si>
  <si>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</si>
  <si>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</si>
  <si>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</si>
  <si>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</si>
  <si>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</si>
  <si>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</si>
  <si>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</si>
  <si>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</si>
  <si>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</si>
  <si>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</si>
  <si>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</si>
  <si>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</si>
  <si>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</si>
  <si>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</si>
  <si>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</si>
  <si>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</si>
  <si>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</si>
  <si>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</si>
  <si>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</si>
  <si>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</si>
  <si>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</si>
  <si>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</si>
  <si>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</si>
  <si>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</si>
  <si>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</si>
  <si>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</si>
  <si>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</si>
  <si>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</si>
  <si>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</si>
  <si>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</si>
  <si>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</si>
  <si>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</si>
  <si>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</si>
  <si>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</si>
  <si>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</si>
  <si>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</si>
  <si>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</si>
  <si>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</si>
  <si>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</si>
  <si>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</si>
  <si>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</si>
  <si>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</si>
  <si>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</si>
  <si>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</si>
  <si>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</si>
  <si>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</si>
  <si>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</si>
  <si>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</si>
  <si>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</si>
  <si>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</si>
  <si>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</si>
  <si>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</si>
  <si>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</si>
  <si>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</si>
  <si>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</si>
  <si>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</si>
  <si>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</si>
  <si>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</si>
  <si>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</si>
  <si>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</si>
  <si>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</si>
  <si>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</si>
  <si>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</si>
  <si>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</si>
  <si>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</si>
  <si>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</si>
  <si>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</si>
  <si>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</si>
  <si>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</si>
  <si>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</si>
  <si>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</si>
  <si>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</si>
  <si>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</si>
  <si>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</si>
  <si>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</si>
  <si>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</si>
  <si>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</si>
  <si>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</si>
  <si>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</si>
  <si>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</si>
  <si>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</si>
  <si>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</si>
  <si>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</si>
  <si>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</si>
  <si>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</si>
  <si>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</si>
  <si>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</si>
  <si>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</si>
  <si>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</si>
  <si>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</si>
  <si>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</si>
  <si>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</si>
  <si>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</si>
  <si>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</si>
  <si>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</si>
  <si>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</si>
  <si>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</si>
  <si>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</si>
  <si>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</si>
  <si>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</si>
  <si>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</si>
  <si>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</si>
  <si>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</si>
  <si>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</si>
  <si>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</si>
  <si>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</si>
  <si>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</si>
  <si>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</si>
  <si>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</si>
  <si>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</si>
  <si>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</si>
  <si>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</si>
  <si>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</si>
  <si>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</si>
  <si>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</si>
  <si>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</si>
  <si>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</si>
  <si>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</si>
  <si>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</si>
  <si>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</si>
  <si>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</si>
  <si>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</si>
  <si>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</si>
  <si>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</si>
  <si>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</si>
  <si>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</si>
  <si>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</si>
  <si>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</si>
  <si>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</si>
  <si>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</si>
  <si>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</si>
  <si>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</si>
  <si>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</si>
  <si>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</si>
  <si>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</si>
  <si>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</si>
  <si>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</si>
  <si>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</si>
  <si>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</si>
  <si>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</si>
  <si>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</si>
  <si>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</si>
  <si>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</si>
  <si>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</si>
  <si>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</si>
  <si>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</si>
  <si>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</si>
  <si>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</si>
  <si>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</si>
  <si>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</si>
  <si>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</si>
  <si>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</si>
  <si>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</si>
  <si>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</si>
  <si>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</si>
  <si>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</si>
  <si>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</si>
  <si>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</si>
  <si>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</si>
  <si>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</si>
  <si>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</si>
  <si>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</si>
  <si>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</si>
  <si>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</si>
  <si>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</si>
  <si>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</si>
  <si>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</si>
  <si>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</si>
  <si>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</si>
  <si>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</si>
  <si>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</si>
  <si>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</si>
  <si>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</si>
  <si>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</si>
  <si>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</si>
  <si>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</si>
  <si>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</si>
  <si>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</si>
  <si>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</si>
  <si>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</si>
  <si>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</si>
  <si>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</si>
  <si>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</si>
  <si>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</si>
  <si>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</si>
  <si>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</si>
  <si>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</si>
  <si>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</si>
  <si>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</si>
  <si>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</si>
  <si>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</si>
  <si>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</si>
  <si>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</si>
  <si>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</si>
  <si>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</si>
  <si>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</si>
  <si>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</si>
  <si>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</si>
  <si>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</si>
  <si>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</si>
  <si>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</si>
  <si>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</si>
  <si>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</si>
  <si>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</si>
  <si>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</si>
  <si>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</si>
  <si>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</si>
  <si>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</si>
  <si>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</si>
  <si>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</si>
  <si>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</si>
  <si>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</si>
  <si>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</si>
  <si>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</si>
  <si>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</si>
  <si>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</si>
  <si>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</si>
  <si>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</si>
  <si>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</si>
  <si>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</si>
  <si>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</si>
  <si>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</si>
  <si>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</si>
  <si>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</si>
  <si>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</si>
  <si>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</si>
  <si>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</si>
  <si>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</si>
  <si>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</si>
  <si>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</si>
  <si>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</si>
  <si>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</si>
  <si>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</si>
  <si>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</si>
  <si>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</si>
  <si>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</si>
  <si>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</si>
  <si>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</si>
  <si>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</si>
  <si>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</si>
  <si>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</si>
  <si>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</si>
  <si>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</si>
  <si>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</si>
  <si>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</si>
  <si>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</si>
  <si>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</si>
  <si>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</si>
  <si>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</si>
  <si>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</si>
  <si>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</si>
  <si>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</si>
  <si>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</si>
  <si>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</si>
  <si>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</si>
  <si>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</si>
  <si>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</si>
  <si>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</si>
  <si>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</si>
  <si>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</si>
  <si>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</si>
  <si>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</si>
  <si>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</si>
  <si>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</si>
  <si>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</si>
  <si>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</si>
  <si>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</si>
  <si>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</si>
  <si>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</si>
  <si>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</si>
  <si>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</si>
  <si>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</si>
  <si>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</si>
  <si>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</si>
  <si>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</si>
  <si>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</si>
  <si>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</si>
  <si>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</si>
  <si>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</si>
  <si>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</si>
  <si>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</si>
  <si>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</si>
  <si>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</si>
  <si>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</si>
  <si>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</si>
  <si>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</si>
  <si>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</si>
  <si>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</si>
  <si>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</si>
  <si>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</si>
  <si>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</si>
  <si>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</si>
  <si>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</si>
  <si>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</si>
  <si>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</si>
  <si>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</si>
  <si>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</si>
  <si>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</si>
  <si>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</si>
  <si>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</si>
  <si>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</si>
  <si>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</si>
  <si>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</si>
  <si>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</si>
  <si>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</si>
  <si>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</si>
  <si>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</si>
  <si>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</si>
  <si>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</si>
  <si>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</si>
  <si>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</si>
  <si>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</si>
  <si>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</si>
  <si>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</si>
  <si>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</si>
  <si>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</si>
  <si>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</si>
  <si>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</si>
  <si>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</si>
  <si>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</si>
  <si>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</si>
  <si>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</si>
  <si>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</si>
  <si>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</si>
  <si>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</si>
  <si>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</si>
  <si>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</si>
  <si>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</si>
  <si>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</si>
  <si>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</si>
  <si>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</si>
  <si>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</si>
  <si>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</si>
  <si>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</si>
  <si>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</si>
  <si>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</si>
  <si>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</si>
  <si>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</si>
  <si>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</si>
  <si>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</si>
  <si>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</si>
  <si>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</si>
  <si>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</si>
  <si>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</si>
  <si>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</si>
  <si>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</si>
  <si>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</si>
  <si>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</si>
  <si>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</si>
  <si>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</si>
  <si>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</si>
  <si>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</si>
  <si>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</si>
  <si>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</si>
  <si>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</si>
  <si>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</si>
  <si>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</si>
  <si>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</si>
  <si>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</si>
  <si>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</si>
  <si>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</si>
  <si>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</si>
  <si>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</si>
  <si>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</si>
  <si>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</si>
  <si>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</si>
  <si>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</si>
  <si>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</si>
  <si>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</si>
  <si>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</si>
  <si>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</si>
  <si>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</si>
  <si>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</si>
  <si>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</si>
  <si>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</si>
  <si>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</si>
  <si>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</si>
  <si>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</si>
  <si>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</si>
  <si>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</si>
  <si>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</si>
  <si>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</si>
  <si>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</si>
  <si>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</si>
  <si>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</si>
  <si>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</si>
  <si>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</si>
  <si>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</si>
  <si>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</si>
  <si>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</si>
  <si>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</si>
  <si>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</si>
  <si>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</si>
  <si>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</si>
  <si>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</si>
  <si>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</si>
  <si>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</si>
  <si>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</si>
  <si>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</si>
  <si>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</si>
  <si>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</si>
  <si>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</si>
  <si>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</si>
  <si>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</si>
  <si>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</si>
  <si>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</si>
  <si>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</si>
  <si>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</si>
  <si>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</si>
  <si>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</si>
  <si>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</si>
  <si>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</si>
  <si>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</si>
  <si>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</si>
  <si>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</si>
  <si>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</si>
  <si>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</si>
  <si>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</si>
  <si>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</si>
  <si>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</si>
  <si>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</si>
  <si>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</si>
  <si>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</si>
  <si>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</si>
  <si>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</si>
  <si>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</si>
  <si>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</si>
  <si>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</si>
  <si>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</si>
  <si>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</si>
  <si>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</si>
  <si>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</si>
  <si>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</si>
  <si>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</si>
  <si>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</si>
  <si>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</si>
  <si>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</si>
  <si>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</si>
  <si>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</si>
  <si>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</si>
  <si>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</si>
  <si>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</si>
  <si>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</si>
  <si>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</si>
  <si>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</si>
  <si>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</si>
  <si>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</si>
  <si>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</si>
  <si>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</si>
  <si>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</si>
  <si>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</si>
  <si>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</si>
  <si>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</si>
  <si>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</si>
  <si>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</si>
  <si>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</si>
  <si>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</si>
  <si>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</si>
  <si>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</si>
  <si>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</si>
  <si>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</si>
  <si>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</si>
  <si>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</si>
  <si>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</si>
  <si>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</si>
  <si>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</si>
  <si>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</si>
  <si>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</si>
  <si>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</si>
  <si>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</si>
  <si>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</si>
  <si>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</si>
  <si>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</si>
  <si>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</si>
  <si>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</si>
  <si>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</si>
  <si>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</si>
  <si>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</si>
  <si>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</si>
  <si>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</si>
  <si>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</si>
  <si>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</si>
  <si>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</si>
  <si>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</si>
  <si>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</si>
  <si>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</si>
  <si>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</si>
  <si>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</si>
  <si>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</si>
  <si>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</si>
  <si>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</si>
  <si>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</si>
  <si>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</si>
  <si>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</si>
  <si>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</si>
  <si>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</si>
  <si>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</si>
  <si>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</si>
  <si>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</si>
  <si>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</si>
  <si>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</si>
  <si>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</si>
  <si>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</si>
  <si>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</si>
  <si>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</si>
  <si>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</si>
  <si>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</si>
  <si>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</si>
  <si>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</si>
  <si>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</si>
  <si>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</si>
  <si>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</si>
  <si>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</si>
  <si>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</si>
  <si>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</si>
  <si>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</si>
  <si>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</si>
  <si>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</si>
  <si>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</si>
  <si>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</si>
  <si>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</si>
  <si>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</si>
  <si>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</si>
  <si>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</si>
  <si>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</si>
  <si>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</si>
  <si>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</si>
  <si>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</si>
  <si>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</si>
  <si>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</si>
  <si>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</si>
  <si>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</si>
  <si>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</si>
  <si>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</si>
  <si>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</si>
  <si>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</si>
  <si>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</si>
  <si>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</si>
  <si>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</si>
  <si>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</si>
  <si>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</si>
  <si>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</si>
  <si>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</si>
  <si>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</si>
  <si>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</si>
  <si>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</si>
  <si>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</si>
  <si>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</si>
  <si>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</si>
  <si>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</si>
  <si>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</si>
  <si>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</si>
  <si>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</si>
  <si>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</si>
  <si>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</si>
  <si>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</si>
  <si>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</si>
  <si>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</si>
  <si>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</si>
  <si>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</si>
  <si>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</si>
  <si>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</si>
  <si>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</si>
  <si>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</si>
  <si>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</si>
  <si>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</si>
  <si>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</si>
  <si>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</si>
  <si>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</si>
  <si>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</si>
  <si>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</si>
  <si>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</si>
  <si>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</si>
  <si>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</si>
  <si>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</si>
  <si>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</si>
  <si>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</si>
  <si>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</si>
  <si>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</si>
  <si>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</si>
  <si>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</si>
  <si>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</si>
  <si>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</si>
  <si>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</si>
  <si>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</si>
  <si>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</si>
  <si>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</si>
  <si>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</si>
  <si>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</si>
  <si>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</si>
  <si>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</si>
  <si>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</si>
  <si>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</si>
  <si>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</si>
  <si>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</si>
  <si>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</si>
  <si>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</si>
  <si>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</si>
  <si>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</si>
  <si>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</si>
  <si>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</si>
  <si>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</si>
  <si>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</si>
  <si>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</si>
  <si>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</si>
  <si>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</si>
  <si>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</si>
  <si>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</si>
  <si>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</si>
  <si>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</si>
  <si>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</si>
  <si>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</si>
  <si>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</si>
  <si>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</si>
  <si>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</si>
  <si>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</si>
  <si>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</si>
  <si>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</si>
  <si>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</si>
  <si>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</si>
  <si>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</si>
  <si>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</si>
  <si>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</si>
  <si>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</si>
  <si>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</si>
  <si>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</si>
  <si>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</si>
  <si>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</si>
  <si>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</si>
  <si>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</si>
  <si>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</si>
  <si>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</si>
  <si>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</si>
  <si>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</si>
  <si>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</si>
  <si>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</si>
  <si>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</si>
  <si>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</si>
  <si>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</si>
  <si>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</si>
  <si>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</si>
  <si>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</si>
  <si>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</si>
  <si>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</si>
  <si>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</si>
  <si>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</si>
  <si>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</si>
  <si>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</si>
  <si>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</si>
  <si>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</si>
  <si>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</si>
  <si>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</si>
  <si>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</si>
  <si>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</si>
  <si>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</si>
  <si>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</si>
  <si>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</si>
  <si>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</si>
  <si>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</si>
  <si>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</si>
  <si>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</si>
  <si>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</si>
  <si>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</si>
  <si>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</si>
  <si>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</si>
  <si>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</si>
  <si>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</si>
  <si>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</si>
  <si>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</si>
  <si>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</si>
  <si>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</si>
  <si>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</si>
  <si>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</si>
  <si>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</si>
  <si>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</si>
  <si>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</si>
  <si>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</si>
  <si>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</si>
  <si>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</si>
  <si>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</si>
  <si>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</si>
  <si>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</si>
  <si>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</si>
  <si>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</si>
  <si>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</si>
  <si>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</si>
  <si>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</si>
  <si>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</si>
  <si>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</si>
  <si>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</si>
  <si>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</si>
  <si>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</si>
  <si>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</si>
  <si>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</si>
  <si>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</si>
  <si>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</si>
  <si>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</si>
  <si>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</si>
  <si>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</si>
  <si>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</si>
  <si>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</si>
  <si>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</si>
  <si>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</si>
  <si>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</si>
  <si>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</si>
  <si>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</si>
  <si>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</si>
  <si>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</si>
  <si>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</si>
  <si>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</si>
  <si>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</si>
  <si>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</si>
  <si>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</si>
  <si>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</si>
  <si>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</si>
  <si>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</si>
  <si>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</si>
  <si>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</si>
  <si>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</si>
  <si>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</si>
  <si>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</si>
  <si>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</si>
  <si>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</si>
  <si>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</si>
  <si>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</si>
  <si>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</si>
  <si>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</si>
  <si>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</si>
  <si>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</si>
  <si>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</si>
  <si>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</si>
  <si>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</si>
  <si>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</si>
  <si>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</si>
  <si>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</si>
  <si>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</si>
  <si>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</si>
  <si>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</si>
  <si>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</si>
  <si>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</si>
  <si>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</si>
  <si>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</si>
  <si>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</si>
  <si>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</si>
  <si>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</si>
  <si>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</si>
  <si>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</si>
  <si>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</si>
  <si>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</si>
  <si>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</si>
  <si>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</si>
  <si>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</si>
  <si>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</si>
  <si>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</si>
  <si>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</si>
  <si>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</si>
  <si>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</si>
  <si>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</si>
  <si>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</si>
  <si>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</si>
  <si>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</si>
  <si>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</si>
  <si>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</si>
  <si>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</si>
  <si>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</si>
  <si>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</si>
  <si>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</si>
  <si>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</si>
  <si>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</si>
  <si>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</si>
  <si>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</si>
  <si>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</si>
  <si>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</si>
  <si>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</si>
  <si>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</si>
  <si>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</si>
  <si>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</si>
  <si>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</si>
  <si>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</si>
  <si>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</si>
  <si>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</si>
  <si>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</si>
  <si>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</si>
  <si>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</si>
  <si>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</si>
  <si>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</si>
  <si>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</si>
  <si>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</si>
  <si>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</si>
  <si>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</si>
  <si>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</si>
  <si>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</si>
  <si>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</si>
  <si>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</si>
  <si>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</si>
  <si>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</si>
  <si>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</si>
  <si>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</si>
  <si>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</si>
  <si>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</si>
  <si>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</si>
  <si>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</si>
  <si>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</si>
  <si>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</si>
  <si>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</si>
  <si>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</si>
  <si>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</si>
  <si>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</si>
  <si>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</si>
  <si>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</si>
  <si>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</si>
  <si>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</si>
  <si>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</si>
  <si>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</si>
  <si>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</si>
  <si>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</si>
  <si>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</si>
  <si>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</si>
  <si>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</si>
  <si>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</si>
  <si>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</si>
  <si>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</si>
  <si>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</si>
  <si>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</si>
  <si>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</si>
  <si>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</si>
  <si>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</si>
  <si>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</si>
  <si>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</si>
  <si>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</si>
  <si>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</si>
  <si>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</si>
  <si>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</si>
  <si>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</si>
  <si>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</si>
  <si>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</si>
  <si>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</si>
  <si>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</si>
  <si>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</si>
  <si>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</si>
  <si>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</si>
  <si>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</si>
  <si>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</si>
  <si>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</si>
  <si>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</si>
  <si>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</si>
  <si>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</si>
  <si>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</si>
  <si>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</si>
  <si>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</si>
  <si>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</si>
  <si>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</si>
  <si>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</si>
  <si>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</si>
  <si>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</si>
  <si>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</si>
  <si>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</si>
  <si>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</si>
  <si>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</si>
  <si>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</si>
  <si>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</si>
  <si>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</si>
  <si>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</si>
  <si>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</si>
  <si>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</si>
  <si>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</si>
  <si>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</si>
  <si>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</si>
  <si>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</si>
  <si>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</si>
  <si>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</si>
  <si>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</si>
  <si>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</si>
  <si>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</si>
  <si>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</si>
  <si>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</si>
  <si>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</si>
  <si>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</si>
  <si>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</si>
  <si>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</si>
  <si>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</si>
  <si>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</si>
  <si>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</si>
  <si>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</si>
  <si>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</si>
  <si>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</si>
  <si>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</si>
  <si>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</si>
  <si>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</si>
  <si>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</si>
  <si>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</si>
  <si>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</si>
  <si>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</si>
  <si>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</si>
  <si>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</si>
  <si>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</si>
  <si>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</si>
  <si>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</si>
  <si>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</si>
  <si>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</si>
  <si>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</si>
  <si>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</si>
  <si>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</si>
  <si>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</si>
  <si>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</si>
  <si>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</si>
  <si>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</si>
  <si>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</si>
  <si>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</si>
  <si>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</si>
  <si>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</si>
  <si>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</si>
  <si>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</si>
  <si>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</si>
  <si>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</si>
  <si>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</si>
  <si>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</si>
  <si>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</si>
  <si>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</si>
  <si>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</si>
  <si>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</si>
  <si>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</si>
  <si>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</si>
  <si>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</si>
  <si>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</si>
  <si>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</si>
  <si>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</si>
  <si>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</si>
  <si>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</si>
  <si>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</si>
  <si>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</si>
  <si>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</si>
  <si>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</si>
  <si>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</si>
  <si>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</si>
  <si>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</si>
  <si>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</si>
  <si>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</si>
  <si>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</si>
  <si>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</si>
  <si>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</si>
  <si>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</si>
  <si>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</si>
  <si>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</si>
  <si>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</si>
  <si>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</si>
  <si>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</si>
  <si>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</si>
  <si>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</si>
  <si>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</si>
  <si>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</si>
  <si>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</si>
  <si>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</si>
  <si>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</si>
  <si>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</si>
  <si>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</si>
  <si>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</si>
  <si>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</si>
  <si>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</si>
  <si>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</si>
  <si>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</si>
  <si>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</si>
  <si>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</si>
  <si>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</si>
  <si>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</si>
  <si>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</si>
  <si>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</si>
  <si>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</si>
  <si>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</si>
  <si>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</si>
  <si>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</si>
  <si>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</si>
  <si>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</si>
  <si>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</si>
  <si>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</si>
  <si>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</si>
  <si>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</si>
  <si>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</si>
  <si>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</si>
  <si>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</si>
  <si>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</si>
  <si>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</si>
  <si>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</si>
  <si>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</si>
  <si>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</si>
  <si>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</si>
  <si>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</si>
  <si>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</si>
  <si>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</si>
  <si>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</si>
  <si>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</si>
  <si>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</si>
  <si>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</si>
  <si>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</si>
  <si>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</si>
  <si>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</si>
  <si>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</si>
  <si>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</si>
  <si>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</si>
  <si>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</si>
  <si>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</si>
  <si>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</si>
  <si>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</si>
  <si>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</si>
  <si>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</si>
  <si>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</si>
  <si>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</si>
  <si>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</si>
  <si>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</si>
  <si>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</si>
  <si>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</si>
  <si>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</si>
  <si>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</si>
  <si>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</si>
  <si>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</si>
  <si>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</si>
  <si>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</si>
  <si>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</si>
  <si>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</si>
  <si>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</si>
  <si>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</si>
  <si>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</si>
  <si>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</si>
  <si>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</si>
  <si>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</si>
  <si>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</si>
  <si>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</si>
  <si>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</si>
  <si>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</si>
  <si>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</si>
  <si>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</si>
  <si>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</si>
  <si>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</si>
  <si>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</si>
  <si>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</si>
  <si>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</si>
  <si>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</si>
  <si>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</si>
  <si>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</si>
  <si>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</si>
  <si>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</si>
  <si>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</si>
  <si>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</si>
  <si>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</si>
  <si>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</si>
  <si>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</si>
  <si>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</si>
  <si>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</si>
  <si>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</si>
  <si>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</si>
  <si>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</si>
  <si>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</si>
  <si>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</si>
  <si>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</si>
  <si>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</si>
  <si>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</si>
  <si>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</si>
  <si>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</si>
  <si>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</si>
  <si>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</si>
  <si>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</si>
  <si>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</si>
  <si>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</si>
  <si>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</si>
  <si>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</si>
  <si>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</si>
  <si>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</si>
  <si>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</si>
  <si>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</si>
  <si>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</si>
  <si>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</si>
  <si>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</si>
  <si>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</si>
  <si>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</si>
  <si>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</si>
  <si>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</si>
  <si>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</si>
  <si>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</si>
  <si>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</si>
  <si>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</si>
  <si>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</si>
  <si>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</si>
  <si>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</si>
  <si>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</si>
  <si>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</si>
  <si>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</si>
  <si>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</si>
  <si>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</si>
  <si>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</si>
  <si>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</si>
  <si>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</si>
  <si>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</si>
  <si>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</si>
  <si>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</si>
  <si>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</si>
  <si>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</si>
  <si>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</si>
  <si>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</si>
  <si>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</si>
  <si>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</si>
  <si>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</si>
  <si>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</si>
  <si>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</si>
  <si>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</si>
  <si>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</si>
  <si>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</si>
  <si>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</si>
  <si>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</si>
  <si>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</si>
  <si>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</si>
  <si>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</si>
  <si>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</si>
  <si>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</si>
  <si>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</si>
  <si>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</si>
  <si>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</si>
  <si>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</si>
  <si>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</si>
  <si>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</si>
  <si>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</si>
  <si>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</si>
  <si>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</si>
  <si>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</si>
  <si>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</si>
  <si>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</si>
  <si>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</si>
  <si>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</si>
  <si>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</si>
  <si>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</si>
  <si>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</si>
  <si>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</si>
  <si>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</si>
  <si>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</si>
  <si>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</si>
  <si>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</si>
  <si>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</si>
  <si>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</si>
  <si>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</si>
  <si>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</si>
  <si>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</si>
  <si>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</si>
  <si>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</si>
  <si>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</si>
  <si>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</si>
  <si>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</si>
  <si>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</si>
  <si>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</si>
  <si>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</si>
  <si>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</si>
  <si>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</si>
  <si>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</si>
  <si>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</si>
  <si>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</si>
  <si>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</si>
  <si>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</si>
  <si>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</si>
  <si>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</si>
  <si>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</si>
  <si>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</si>
  <si>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</si>
  <si>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</si>
  <si>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</si>
  <si>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</si>
  <si>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</si>
  <si>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</si>
  <si>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</si>
  <si>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</si>
  <si>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</si>
  <si>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</si>
  <si>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</si>
  <si>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</si>
  <si>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</si>
  <si>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</si>
  <si>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</si>
  <si>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</si>
  <si>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</si>
  <si>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</si>
  <si>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</si>
  <si>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</si>
  <si>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</si>
  <si>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</si>
  <si>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</si>
  <si>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</si>
  <si>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</si>
  <si>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</si>
  <si>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</si>
  <si>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</si>
  <si>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</si>
  <si>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</si>
  <si>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</si>
  <si>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</si>
  <si>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</si>
  <si>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</si>
  <si>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</si>
  <si>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</si>
  <si>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</si>
  <si>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</si>
  <si>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</si>
  <si>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</si>
  <si>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</si>
  <si>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</si>
  <si>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</si>
  <si>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</si>
  <si>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</si>
  <si>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</si>
  <si>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</si>
  <si>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</si>
  <si>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</si>
  <si>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</si>
  <si>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</si>
  <si>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</si>
  <si>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</si>
  <si>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</si>
  <si>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</si>
  <si>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</si>
  <si>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</si>
  <si>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</si>
  <si>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</si>
  <si>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</si>
  <si>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</si>
  <si>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</si>
  <si>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</si>
  <si>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</si>
  <si>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</si>
  <si>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</si>
  <si>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</si>
  <si>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</si>
  <si>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</si>
  <si>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</si>
  <si>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</si>
  <si>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</si>
  <si>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</si>
  <si>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</si>
  <si>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</si>
  <si>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</si>
  <si>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</si>
  <si>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</si>
  <si>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</si>
  <si>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</si>
  <si>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</si>
  <si>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</si>
  <si>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</si>
  <si>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</si>
  <si>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</si>
  <si>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</si>
  <si>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</si>
  <si>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</si>
  <si>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</si>
  <si>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</si>
  <si>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</si>
  <si>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</si>
  <si>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</si>
  <si>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</si>
  <si>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</si>
  <si>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</si>
  <si>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</si>
  <si>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</si>
  <si>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</si>
  <si>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</si>
  <si>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</si>
  <si>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</si>
  <si>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</si>
  <si>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</si>
  <si>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</si>
  <si>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</si>
  <si>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</si>
  <si>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</si>
  <si>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</si>
  <si>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</si>
  <si>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</si>
  <si>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</si>
  <si>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</si>
  <si>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</si>
  <si>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</si>
  <si>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</si>
  <si>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</si>
  <si>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</si>
  <si>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</si>
  <si>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</si>
  <si>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</si>
  <si>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</si>
  <si>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</si>
  <si>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</si>
  <si>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</si>
  <si>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</si>
  <si>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</si>
  <si>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</si>
  <si>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</si>
  <si>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</si>
  <si>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</si>
  <si>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</si>
  <si>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</si>
  <si>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</si>
  <si>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</si>
  <si>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</si>
  <si>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</si>
  <si>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</si>
  <si>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</si>
  <si>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</si>
  <si>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</si>
  <si>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</si>
  <si>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</si>
  <si>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</si>
  <si>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</si>
  <si>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</si>
  <si>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</si>
  <si>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</si>
  <si>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</si>
  <si>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</si>
  <si>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</si>
  <si>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</si>
  <si>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</si>
  <si>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</si>
  <si>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</si>
  <si>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</si>
  <si>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</si>
  <si>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</si>
  <si>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</si>
  <si>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</si>
  <si>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</si>
  <si>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</si>
  <si>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</si>
  <si>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</si>
  <si>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</si>
  <si>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</si>
  <si>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</si>
  <si>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</si>
  <si>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</si>
  <si>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</si>
  <si>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</si>
  <si>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</si>
  <si>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</si>
  <si>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</si>
  <si>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</si>
  <si>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</si>
  <si>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</si>
  <si>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</si>
  <si>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</si>
  <si>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</si>
  <si>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</si>
  <si>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</si>
  <si>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</si>
  <si>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</si>
  <si>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</si>
  <si>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</si>
  <si>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</si>
  <si>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</si>
  <si>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</si>
  <si>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</si>
  <si>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</si>
  <si>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</si>
  <si>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</si>
  <si>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</si>
  <si>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</si>
  <si>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</si>
  <si>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</si>
  <si>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</si>
  <si>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</si>
  <si>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</si>
  <si>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</si>
  <si>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</si>
  <si>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</si>
  <si>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</si>
  <si>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</si>
  <si>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</si>
  <si>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</si>
  <si>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</si>
  <si>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</si>
  <si>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</si>
  <si>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</si>
  <si>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</si>
  <si>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</si>
  <si>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</si>
  <si>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</si>
  <si>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</si>
  <si>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</si>
  <si>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</si>
  <si>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</si>
  <si>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</si>
  <si>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</si>
  <si>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</si>
  <si>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</si>
  <si>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</si>
  <si>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</si>
  <si>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</si>
  <si>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</si>
  <si>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</si>
  <si>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</si>
  <si>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</si>
  <si>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</si>
  <si>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</si>
  <si>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</si>
  <si>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</si>
  <si>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</si>
  <si>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</si>
  <si>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</si>
  <si>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</si>
  <si>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</si>
  <si>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</si>
  <si>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</si>
  <si>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</si>
  <si>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</si>
  <si>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</si>
  <si>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</si>
  <si>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</si>
  <si>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</si>
  <si>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</si>
  <si>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</si>
  <si>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</si>
  <si>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</si>
  <si>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</si>
  <si>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</si>
  <si>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</si>
  <si>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</si>
  <si>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</si>
  <si>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</si>
  <si>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</si>
  <si>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</si>
  <si>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</si>
  <si>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</si>
  <si>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</si>
  <si>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</si>
  <si>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</si>
  <si>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</si>
  <si>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</si>
  <si>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</si>
  <si>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</si>
  <si>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</si>
  <si>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</si>
  <si>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</si>
  <si>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</si>
  <si>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</si>
  <si>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</si>
  <si>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</si>
  <si>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</si>
  <si>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</si>
  <si>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</si>
  <si>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</si>
  <si>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</si>
  <si>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</si>
  <si>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</si>
  <si>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</si>
  <si>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</si>
  <si>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</si>
  <si>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</si>
  <si>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</si>
  <si>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</si>
  <si>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</si>
  <si>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</si>
  <si>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</si>
  <si>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</si>
  <si>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</si>
  <si>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</si>
  <si>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</si>
  <si>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</si>
  <si>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</si>
  <si>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</si>
  <si>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</si>
  <si>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</si>
  <si>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</si>
  <si>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</si>
  <si>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</si>
  <si>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</si>
  <si>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</si>
  <si>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</si>
  <si>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</si>
  <si>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</si>
  <si>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</si>
  <si>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</si>
  <si>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</si>
  <si>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</si>
  <si>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</si>
  <si>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</si>
  <si>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</si>
  <si>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</si>
  <si>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</si>
  <si>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</si>
  <si>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</si>
  <si>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</si>
  <si>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</si>
  <si>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</si>
  <si>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</si>
  <si>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</si>
  <si>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</si>
  <si>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</si>
  <si>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</si>
  <si>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</si>
  <si>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</si>
  <si>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</si>
  <si>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</si>
  <si>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</si>
  <si>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</si>
  <si>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</si>
  <si>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</si>
  <si>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</si>
  <si>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</si>
  <si>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</si>
  <si>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</si>
  <si>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</si>
  <si>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</si>
  <si>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</si>
  <si>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</si>
  <si>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</si>
  <si>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</si>
  <si>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</si>
  <si>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</si>
  <si>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</si>
  <si>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</si>
  <si>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</si>
  <si>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</si>
  <si>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</si>
  <si>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</si>
  <si>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</si>
  <si>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</si>
  <si>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</si>
  <si>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</si>
  <si>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</si>
  <si>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</si>
  <si>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</si>
  <si>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</si>
  <si>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</si>
  <si>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</si>
  <si>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</si>
  <si>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</si>
  <si>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</si>
  <si>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</si>
  <si>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</si>
  <si>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</si>
  <si>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</si>
  <si>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</si>
  <si>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</si>
  <si>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</si>
  <si>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</si>
  <si>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</si>
  <si>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</si>
  <si>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</si>
  <si>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</si>
  <si>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</si>
  <si>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</si>
  <si>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</si>
  <si>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</si>
  <si>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</si>
  <si>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</si>
  <si>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</si>
  <si>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</si>
  <si>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</si>
  <si>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</si>
  <si>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</si>
  <si>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</si>
  <si>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</si>
  <si>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</si>
  <si>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</si>
  <si>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</si>
  <si>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</si>
  <si>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</si>
  <si>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</si>
  <si>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</si>
  <si>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</si>
  <si>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</si>
  <si>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</si>
  <si>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</si>
  <si>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</si>
  <si>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</si>
  <si>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</si>
  <si>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</si>
  <si>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</si>
  <si>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</si>
  <si>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</si>
  <si>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</si>
  <si>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</si>
  <si>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</si>
  <si>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</si>
  <si>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</si>
  <si>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</si>
  <si>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</si>
  <si>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</si>
  <si>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</si>
  <si>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</si>
  <si>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</si>
  <si>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</si>
  <si>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</si>
  <si>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</si>
  <si>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</si>
  <si>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</si>
  <si>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</si>
  <si>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</si>
  <si>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</si>
  <si>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</si>
  <si>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</si>
  <si>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</si>
  <si>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</si>
  <si>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</si>
  <si>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</si>
  <si>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</si>
  <si>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</si>
  <si>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</si>
  <si>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</si>
  <si>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</si>
  <si>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</si>
  <si>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</si>
  <si>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</si>
  <si>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</si>
  <si>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</si>
  <si>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</si>
  <si>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</si>
  <si>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</si>
  <si>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</si>
  <si>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</si>
  <si>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</si>
  <si>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</si>
  <si>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</si>
  <si>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</si>
  <si>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</si>
  <si>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</si>
  <si>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</si>
  <si>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</si>
  <si>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</si>
  <si>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</si>
  <si>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</si>
  <si>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</si>
  <si>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</si>
  <si>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</si>
  <si>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</si>
  <si>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</si>
  <si>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</si>
  <si>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</si>
  <si>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</si>
  <si>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</si>
  <si>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</si>
  <si>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</si>
  <si>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</si>
  <si>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</si>
  <si>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</si>
  <si>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</si>
  <si>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</si>
  <si>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</si>
  <si>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</si>
  <si>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</si>
  <si>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</si>
  <si>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</si>
  <si>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</si>
  <si>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</si>
  <si>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</si>
  <si>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</si>
  <si>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</si>
  <si>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</si>
  <si>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</si>
  <si>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</si>
  <si>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</si>
  <si>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</si>
  <si>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</si>
  <si>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</si>
  <si>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</si>
  <si>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</si>
  <si>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</si>
  <si>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</si>
  <si>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</si>
  <si>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</si>
  <si>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</si>
  <si>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</si>
  <si>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</si>
  <si>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</si>
  <si>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</si>
  <si>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</si>
  <si>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</si>
  <si>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</si>
  <si>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</si>
  <si>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</si>
  <si>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</si>
  <si>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</si>
  <si>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</si>
  <si>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</si>
  <si>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</si>
  <si>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</si>
  <si>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</si>
  <si>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</si>
  <si>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</si>
  <si>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</si>
  <si>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</si>
  <si>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</si>
  <si>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</si>
  <si>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</si>
  <si>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</si>
  <si>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</si>
  <si>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</si>
  <si>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</si>
  <si>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</si>
  <si>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</si>
  <si>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</si>
  <si>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</si>
  <si>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</si>
  <si>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</si>
  <si>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</si>
  <si>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</si>
  <si>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</si>
  <si>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</si>
  <si>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</si>
  <si>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</si>
  <si>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</si>
  <si>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</si>
  <si>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</si>
  <si>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</si>
  <si>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</si>
  <si>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</si>
  <si>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</si>
  <si>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</si>
  <si>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</si>
  <si>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</si>
  <si>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</si>
  <si>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</si>
  <si>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</si>
  <si>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</si>
  <si>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</si>
  <si>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</si>
  <si>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</si>
  <si>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</si>
  <si>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</si>
  <si>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</si>
  <si>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</si>
  <si>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</si>
  <si>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</si>
  <si>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</si>
  <si>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</si>
  <si>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</si>
  <si>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</si>
  <si>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</si>
  <si>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</si>
  <si>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</si>
  <si>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</si>
  <si>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</si>
  <si>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</si>
  <si>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</si>
  <si>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</si>
  <si>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</si>
  <si>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</si>
  <si>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</si>
  <si>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</si>
  <si>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</si>
  <si>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</si>
  <si>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</si>
  <si>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</si>
  <si>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</si>
  <si>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</si>
  <si>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</si>
  <si>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</si>
  <si>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</si>
  <si>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</si>
  <si>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</si>
  <si>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</si>
  <si>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</si>
  <si>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</si>
  <si>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</si>
  <si>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</si>
  <si>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</si>
  <si>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</si>
  <si>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</si>
  <si>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</si>
  <si>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</si>
  <si>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</si>
  <si>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</si>
  <si>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</si>
  <si>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</si>
  <si>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</si>
  <si>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</si>
  <si>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</si>
  <si>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</si>
  <si>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</si>
  <si>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</si>
  <si>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</si>
  <si>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</si>
  <si>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</si>
  <si>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</si>
  <si>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</si>
  <si>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</si>
  <si>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</si>
  <si>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</si>
  <si>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</si>
  <si>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</si>
  <si>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</si>
  <si>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</si>
  <si>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</si>
  <si>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</si>
  <si>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</si>
  <si>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</si>
  <si>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</si>
  <si>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</si>
  <si>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</si>
  <si>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</si>
  <si>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</si>
  <si>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</si>
  <si>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</si>
  <si>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</si>
  <si>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</si>
  <si>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</si>
  <si>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</si>
  <si>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</si>
  <si>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</si>
  <si>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</si>
  <si>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</si>
  <si>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</si>
  <si>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</si>
  <si>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</si>
  <si>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</si>
  <si>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</si>
  <si>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</si>
  <si>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</si>
  <si>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</si>
  <si>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</si>
  <si>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</si>
  <si>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</si>
  <si>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</si>
  <si>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</si>
  <si>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</si>
  <si>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</si>
  <si>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</si>
  <si>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</si>
  <si>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</si>
  <si>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</si>
  <si>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</si>
  <si>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</si>
  <si>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</si>
  <si>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</si>
  <si>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</si>
  <si>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</si>
  <si>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</si>
  <si>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</si>
  <si>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</si>
  <si>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</si>
  <si>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</si>
  <si>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</si>
  <si>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</si>
  <si>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</si>
  <si>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</si>
  <si>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</si>
  <si>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</si>
  <si>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</si>
  <si>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</si>
  <si>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</si>
  <si>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</si>
  <si>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</si>
  <si>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</si>
  <si>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</si>
  <si>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</si>
  <si>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</si>
  <si>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</si>
  <si>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</si>
  <si>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</si>
  <si>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</si>
  <si>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</si>
  <si>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</si>
  <si>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</si>
  <si>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</si>
  <si>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</si>
  <si>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</si>
  <si>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</si>
  <si>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</si>
  <si>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</si>
  <si>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</si>
  <si>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</si>
  <si>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</si>
  <si>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</si>
  <si>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</si>
  <si>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</si>
  <si>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</si>
  <si>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</si>
  <si>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</si>
  <si>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</si>
  <si>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</si>
  <si>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</si>
  <si>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</si>
  <si>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</si>
  <si>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</si>
  <si>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</si>
  <si>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</si>
  <si>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</si>
  <si>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</si>
  <si>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</si>
  <si>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</si>
  <si>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</si>
  <si>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</si>
  <si>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</si>
  <si>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</si>
  <si>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</si>
  <si>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</si>
  <si>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</si>
  <si>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</si>
  <si>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</si>
  <si>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</si>
  <si>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</si>
  <si>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</si>
  <si>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</si>
  <si>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</si>
  <si>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</si>
  <si>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</si>
  <si>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</si>
  <si>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</si>
  <si>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</si>
  <si>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</si>
  <si>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</si>
  <si>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</si>
  <si>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</si>
  <si>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</si>
  <si>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</si>
  <si>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</si>
  <si>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</si>
  <si>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</si>
  <si>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</si>
  <si>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</si>
  <si>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</si>
  <si>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</si>
  <si>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</si>
  <si>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</si>
  <si>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</si>
  <si>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</si>
  <si>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</si>
  <si>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</si>
  <si>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</si>
  <si>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</si>
  <si>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</si>
  <si>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</si>
  <si>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</si>
  <si>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</si>
  <si>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</si>
  <si>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</si>
  <si>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</si>
  <si>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</si>
  <si>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</si>
  <si>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</si>
  <si>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</si>
  <si>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</si>
  <si>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</si>
  <si>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</si>
  <si>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</si>
  <si>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</si>
  <si>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</si>
  <si>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</si>
  <si>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</si>
  <si>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</si>
  <si>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</si>
  <si>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</si>
  <si>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</si>
  <si>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</si>
  <si>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</si>
  <si>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</si>
  <si>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</si>
  <si>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</si>
  <si>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</si>
  <si>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</si>
  <si>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</si>
  <si>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</si>
  <si>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</si>
  <si>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</si>
  <si>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</si>
  <si>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</si>
  <si>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</si>
  <si>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</si>
  <si>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</si>
  <si>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</si>
  <si>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</si>
  <si>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</si>
  <si>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</si>
  <si>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</si>
  <si>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</si>
  <si>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</si>
  <si>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</si>
  <si>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</si>
  <si>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</si>
  <si>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</si>
  <si>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</si>
  <si>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</si>
  <si>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</si>
  <si>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</si>
  <si>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</si>
  <si>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</si>
  <si>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</si>
  <si>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</si>
  <si>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</si>
  <si>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</si>
  <si>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</si>
  <si>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</si>
  <si>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</si>
  <si>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</si>
  <si>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</si>
  <si>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</si>
  <si>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</si>
  <si>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</si>
  <si>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</si>
  <si>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</si>
  <si>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</si>
  <si>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</si>
  <si>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</si>
  <si>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</si>
  <si>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</si>
  <si>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</si>
  <si>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</si>
  <si>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</si>
  <si>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</si>
  <si>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</si>
  <si>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</si>
  <si>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</si>
  <si>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</si>
  <si>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</si>
  <si>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</si>
  <si>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</si>
  <si>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</si>
  <si>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</si>
  <si>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</si>
  <si>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</si>
  <si>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</si>
  <si>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</si>
  <si>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</si>
  <si>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</si>
  <si>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</si>
  <si>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</si>
  <si>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</si>
  <si>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</si>
  <si>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</si>
  <si>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</si>
  <si>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</si>
  <si>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</si>
  <si>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</si>
  <si>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</si>
  <si>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</si>
  <si>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</si>
  <si>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</si>
  <si>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</si>
  <si>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</si>
  <si>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</si>
  <si>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</si>
  <si>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</si>
  <si>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</si>
  <si>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</si>
  <si>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</si>
  <si>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</si>
  <si>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</si>
  <si>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</si>
  <si>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</si>
  <si>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</si>
  <si>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</si>
  <si>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</si>
  <si>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</si>
  <si>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</si>
  <si>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</si>
  <si>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</si>
  <si>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</si>
  <si>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</si>
  <si>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</si>
  <si>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</si>
  <si>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</si>
  <si>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</si>
  <si>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</si>
  <si>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</si>
  <si>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</si>
  <si>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</si>
  <si>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</si>
  <si>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</si>
  <si>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</si>
  <si>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</si>
  <si>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</si>
  <si>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</si>
  <si>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</si>
  <si>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</si>
  <si>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</si>
  <si>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</si>
  <si>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</si>
  <si>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</si>
  <si>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</si>
  <si>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</si>
  <si>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</si>
  <si>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</si>
  <si>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</si>
  <si>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</si>
  <si>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</si>
  <si>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</si>
  <si>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</si>
  <si>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</si>
  <si>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</si>
  <si>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</si>
  <si>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</si>
  <si>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</si>
  <si>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</si>
  <si>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</si>
  <si>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</si>
  <si>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</si>
  <si>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</si>
  <si>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</si>
  <si>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</si>
  <si>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</si>
  <si>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</si>
  <si>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</si>
  <si>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</si>
  <si>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</si>
  <si>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</si>
  <si>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</si>
  <si>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</si>
  <si>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</si>
  <si>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</si>
  <si>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</si>
  <si>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</si>
  <si>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</si>
  <si>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</si>
  <si>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</si>
  <si>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</si>
  <si>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</si>
  <si>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</si>
  <si>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</si>
  <si>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</si>
  <si>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</si>
  <si>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</si>
  <si>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</si>
  <si>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</si>
  <si>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</si>
  <si>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</si>
  <si>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</si>
  <si>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</si>
  <si>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</si>
  <si>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</si>
  <si>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</si>
  <si>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</si>
  <si>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</si>
  <si>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</si>
  <si>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</si>
  <si>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</si>
  <si>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</si>
  <si>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</si>
  <si>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</si>
  <si>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</si>
  <si>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</si>
  <si>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</si>
  <si>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</si>
  <si>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</si>
  <si>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</si>
  <si>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</si>
  <si>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</si>
  <si>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</si>
  <si>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</si>
  <si>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</si>
  <si>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</si>
  <si>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</si>
  <si>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</si>
  <si>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</si>
  <si>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</si>
  <si>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</si>
  <si>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</si>
  <si>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</si>
  <si>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</si>
  <si>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</si>
  <si>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</si>
  <si>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</si>
  <si>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</si>
  <si>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</si>
  <si>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</si>
  <si>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</si>
  <si>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</si>
  <si>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</si>
  <si>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</si>
  <si>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</si>
  <si>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</si>
  <si>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</si>
  <si>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</si>
  <si>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</si>
  <si>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</si>
  <si>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</si>
  <si>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</si>
  <si>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</si>
  <si>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</si>
  <si>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</si>
  <si>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</si>
  <si>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</si>
  <si>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</si>
  <si>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</si>
  <si>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</si>
  <si>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</si>
  <si>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</si>
  <si>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</si>
  <si>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</si>
  <si>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</si>
  <si>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</si>
  <si>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</si>
  <si>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</si>
  <si>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</si>
  <si>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</si>
  <si>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</si>
  <si>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</si>
  <si>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</si>
  <si>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</si>
  <si>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</si>
  <si>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</si>
  <si>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</si>
  <si>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</si>
  <si>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</si>
  <si>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</si>
  <si>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</si>
  <si>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</si>
  <si>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</si>
  <si>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</si>
  <si>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</si>
  <si>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</si>
  <si>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</si>
  <si>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</si>
  <si>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</si>
  <si>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</si>
  <si>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</si>
  <si>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</si>
  <si>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</si>
  <si>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</si>
  <si>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</si>
  <si>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</si>
  <si>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</si>
  <si>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</si>
  <si>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</si>
  <si>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</si>
  <si>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</si>
  <si>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</si>
  <si>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</si>
  <si>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</si>
  <si>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</si>
  <si>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</si>
  <si>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</si>
  <si>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</si>
  <si>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</si>
  <si>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</si>
  <si>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</si>
  <si>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</si>
  <si>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</si>
  <si>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</si>
  <si>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</si>
  <si>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</si>
  <si>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</si>
  <si>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</si>
  <si>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</si>
  <si>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</si>
  <si>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</si>
  <si>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</si>
  <si>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</si>
  <si>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</si>
  <si>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</si>
  <si>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</si>
  <si>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</si>
  <si>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</si>
  <si>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</si>
  <si>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</si>
  <si>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</si>
  <si>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</si>
  <si>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</si>
  <si>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</si>
  <si>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</si>
  <si>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</si>
  <si>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</si>
  <si>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</si>
  <si>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</si>
  <si>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</si>
  <si>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</si>
  <si>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</si>
  <si>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</si>
  <si>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</si>
  <si>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</si>
  <si>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</si>
  <si>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</si>
  <si>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</si>
  <si>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</si>
  <si>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</si>
  <si>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</si>
  <si>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</si>
  <si>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</si>
  <si>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</si>
  <si>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</si>
  <si>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</si>
  <si>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</si>
  <si>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</si>
  <si>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</si>
  <si>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</si>
  <si>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</si>
  <si>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</si>
  <si>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</si>
  <si>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</si>
  <si>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</si>
  <si>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</si>
  <si>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</si>
  <si>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</si>
  <si>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</si>
  <si>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</si>
  <si>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</si>
  <si>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</si>
  <si>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</si>
  <si>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</si>
  <si>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</si>
  <si>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</si>
  <si>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</si>
  <si>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</si>
  <si>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</si>
  <si>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</si>
  <si>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</si>
  <si>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</si>
  <si>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</si>
  <si>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</si>
  <si>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</si>
  <si>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</si>
  <si>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</si>
  <si>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</si>
  <si>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</si>
  <si>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</si>
  <si>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</si>
  <si>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</si>
  <si>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</si>
  <si>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</si>
  <si>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</si>
  <si>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</si>
  <si>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</si>
  <si>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</si>
  <si>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</si>
  <si>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</si>
  <si>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</si>
  <si>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</si>
  <si>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</si>
  <si>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</si>
  <si>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</si>
  <si>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</si>
  <si>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</si>
  <si>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</si>
  <si>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</si>
  <si>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</si>
  <si>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</si>
  <si>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</si>
  <si>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</si>
  <si>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</si>
  <si>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</si>
  <si>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</si>
  <si>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</si>
  <si>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</si>
  <si>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</si>
  <si>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</si>
  <si>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</si>
  <si>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</si>
  <si>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</si>
  <si>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</si>
  <si>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</si>
  <si>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</si>
  <si>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</si>
  <si>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</si>
  <si>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</si>
  <si>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</si>
  <si>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</si>
  <si>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</si>
  <si>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</si>
  <si>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</si>
  <si>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</si>
  <si>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</si>
  <si>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</si>
  <si>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</si>
  <si>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</si>
  <si>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</si>
  <si>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</si>
  <si>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</si>
  <si>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</si>
  <si>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</si>
  <si>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</si>
  <si>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</si>
  <si>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</si>
  <si>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</si>
  <si>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</si>
  <si>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</si>
  <si>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</si>
  <si>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</si>
  <si>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</si>
  <si>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</si>
  <si>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</si>
  <si>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</si>
  <si>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</si>
  <si>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</si>
  <si>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</si>
  <si>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</si>
  <si>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</si>
  <si>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</si>
  <si>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</si>
  <si>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</si>
  <si>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</si>
  <si>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</si>
  <si>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</si>
  <si>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</si>
  <si>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</si>
  <si>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</si>
  <si>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</si>
  <si>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</si>
  <si>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</si>
  <si>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</si>
  <si>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</si>
  <si>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</si>
  <si>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</si>
  <si>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</si>
  <si>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</si>
  <si>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</si>
  <si>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</si>
  <si>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</si>
  <si>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</si>
  <si>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</si>
  <si>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</si>
  <si>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</si>
  <si>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</si>
  <si>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</si>
  <si>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</si>
  <si>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</si>
  <si>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</si>
  <si>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</si>
  <si>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</si>
  <si>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</si>
  <si>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</si>
  <si>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</si>
  <si>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</si>
  <si>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</si>
  <si>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</si>
  <si>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</si>
  <si>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</si>
  <si>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</si>
  <si>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</si>
  <si>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</si>
  <si>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</si>
  <si>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</si>
  <si>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</si>
  <si>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</si>
  <si>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</si>
  <si>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</si>
  <si>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</si>
  <si>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</si>
  <si>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</si>
  <si>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</si>
  <si>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</si>
  <si>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</si>
  <si>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</si>
  <si>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</si>
  <si>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</si>
  <si>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</si>
  <si>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</si>
  <si>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</si>
  <si>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</si>
  <si>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</si>
  <si>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</si>
  <si>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</si>
  <si>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</si>
  <si>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</si>
  <si>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</si>
  <si>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</si>
  <si>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</si>
  <si>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</si>
  <si>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</si>
  <si>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</si>
  <si>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</si>
  <si>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</si>
  <si>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</si>
  <si>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</si>
  <si>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</si>
  <si>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</si>
  <si>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</si>
  <si>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</si>
  <si>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</si>
  <si>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</si>
  <si>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</si>
  <si>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</si>
  <si>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</si>
  <si>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</si>
  <si>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</si>
  <si>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</si>
  <si>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</si>
  <si>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</si>
  <si>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</si>
  <si>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</si>
  <si>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</si>
  <si>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</si>
  <si>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</si>
  <si>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</si>
  <si>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</si>
  <si>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</si>
  <si>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</si>
  <si>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</si>
  <si>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</si>
  <si>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</si>
  <si>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</si>
  <si>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</si>
  <si>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</si>
  <si>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</si>
  <si>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</si>
  <si>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</si>
  <si>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</si>
  <si>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</si>
  <si>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</si>
  <si>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</si>
  <si>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</si>
  <si>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</si>
  <si>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</si>
  <si>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</si>
  <si>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</si>
  <si>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</si>
  <si>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</si>
  <si>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</si>
  <si>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</si>
  <si>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</si>
  <si>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</si>
  <si>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</si>
  <si>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</si>
  <si>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</si>
  <si>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</si>
  <si>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</si>
  <si>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</si>
  <si>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</si>
  <si>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</si>
  <si>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</si>
  <si>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</si>
  <si>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</si>
  <si>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</si>
  <si>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</si>
  <si>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</si>
  <si>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</si>
  <si>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</si>
  <si>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</si>
  <si>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</si>
  <si>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</si>
  <si>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</si>
  <si>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</si>
  <si>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</si>
  <si>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</si>
  <si>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</si>
  <si>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</si>
  <si>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</si>
  <si>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</si>
  <si>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</si>
  <si>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</si>
  <si>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</si>
  <si>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</si>
  <si>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</si>
  <si>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</si>
  <si>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</si>
  <si>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</si>
  <si>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</si>
  <si>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</si>
  <si>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</si>
  <si>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</si>
  <si>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</si>
  <si>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</si>
  <si>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</si>
  <si>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</si>
  <si>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</si>
  <si>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</si>
  <si>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</si>
  <si>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</si>
  <si>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</si>
  <si>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</si>
  <si>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</si>
  <si>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</si>
  <si>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</si>
  <si>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</si>
  <si>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</si>
  <si>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</si>
  <si>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</si>
  <si>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</si>
  <si>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</si>
  <si>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</si>
  <si>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</si>
  <si>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</si>
  <si>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</si>
  <si>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</si>
  <si>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</si>
  <si>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</si>
  <si>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</si>
  <si>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</si>
  <si>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</si>
  <si>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</si>
  <si>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</si>
  <si>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</si>
  <si>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</si>
  <si>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</si>
  <si>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</si>
  <si>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</si>
  <si>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</si>
  <si>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</si>
  <si>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</si>
  <si>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</si>
  <si>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</si>
  <si>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</si>
  <si>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</si>
  <si>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</si>
  <si>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</si>
  <si>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</si>
  <si>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</si>
  <si>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</si>
  <si>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</si>
  <si>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</si>
  <si>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</si>
  <si>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</si>
  <si>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</si>
  <si>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</si>
  <si>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</si>
  <si>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</si>
  <si>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</si>
  <si>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</si>
  <si>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</si>
  <si>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</si>
  <si>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</si>
  <si>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</si>
  <si>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</si>
  <si>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</si>
  <si>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</si>
  <si>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</si>
  <si>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</si>
  <si>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</si>
  <si>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</si>
  <si>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</si>
  <si>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</si>
  <si>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</si>
  <si>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</si>
  <si>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</si>
  <si>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</si>
  <si>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</si>
  <si>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</si>
  <si>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</si>
  <si>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</si>
  <si>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</si>
  <si>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</si>
  <si>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</si>
  <si>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</si>
  <si>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</si>
  <si>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</si>
  <si>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</si>
  <si>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</si>
  <si>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</si>
  <si>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</si>
  <si>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</si>
  <si>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</si>
  <si>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</si>
  <si>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</si>
  <si>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</si>
  <si>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</si>
  <si>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</si>
  <si>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</si>
  <si>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</si>
  <si>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</si>
  <si>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</si>
  <si>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</si>
  <si>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</si>
  <si>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</si>
  <si>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</si>
  <si>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</si>
  <si>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</si>
  <si>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</si>
  <si>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</si>
  <si>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</si>
  <si>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</si>
  <si>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</si>
  <si>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</si>
  <si>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</si>
  <si>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</si>
  <si>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</si>
  <si>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</si>
  <si>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</si>
  <si>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</si>
  <si>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</si>
  <si>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</si>
  <si>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</si>
  <si>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</si>
  <si>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</si>
  <si>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</si>
  <si>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</si>
  <si>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</si>
  <si>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</si>
  <si>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</si>
  <si>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</si>
  <si>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</si>
  <si>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</si>
  <si>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</si>
  <si>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</si>
  <si>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</si>
  <si>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</si>
  <si>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</si>
  <si>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</si>
  <si>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</si>
  <si>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</si>
  <si>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</si>
  <si>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</si>
  <si>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</si>
  <si>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</si>
  <si>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</si>
  <si>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</si>
  <si>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</si>
  <si>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</si>
  <si>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</si>
  <si>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</si>
  <si>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</si>
  <si>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</si>
  <si>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</si>
  <si>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</si>
  <si>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</si>
  <si>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</si>
  <si>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</si>
  <si>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</si>
  <si>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</si>
  <si>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</si>
  <si>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</si>
  <si>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</si>
  <si>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</si>
  <si>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</si>
  <si>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</si>
  <si>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</si>
  <si>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</si>
  <si>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</si>
  <si>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</si>
  <si>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</si>
  <si>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</si>
  <si>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</si>
  <si>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</si>
  <si>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</si>
  <si>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</si>
  <si>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</si>
  <si>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</si>
  <si>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</si>
  <si>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</si>
  <si>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</si>
  <si>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</si>
  <si>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</si>
  <si>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</si>
  <si>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</si>
  <si>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</si>
  <si>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</si>
  <si>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</si>
  <si>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</si>
  <si>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</si>
  <si>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</si>
  <si>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</si>
  <si>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</si>
  <si>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</si>
  <si>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</si>
  <si>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</si>
  <si>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</si>
  <si>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</si>
  <si>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</si>
  <si>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</si>
  <si>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</si>
  <si>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</si>
  <si>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</si>
  <si>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</si>
  <si>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</si>
  <si>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</si>
  <si>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</si>
  <si>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</si>
  <si>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</si>
  <si>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</si>
  <si>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</si>
  <si>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</si>
  <si>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</si>
  <si>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</si>
  <si>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</si>
  <si>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</si>
  <si>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</si>
  <si>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</si>
  <si>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</si>
  <si>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</si>
  <si>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</si>
  <si>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</si>
  <si>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</si>
  <si>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</si>
  <si>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</si>
  <si>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</si>
  <si>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</si>
  <si>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</si>
  <si>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</si>
  <si>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</si>
  <si>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</si>
  <si>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</si>
  <si>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</si>
  <si>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</si>
  <si>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</si>
  <si>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</si>
  <si>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</si>
  <si>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</si>
  <si>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</si>
  <si>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</si>
  <si>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</si>
  <si>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</si>
  <si>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</si>
  <si>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</si>
  <si>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</si>
  <si>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</si>
  <si>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</si>
  <si>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</si>
  <si>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</si>
  <si>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</si>
  <si>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</si>
  <si>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</si>
  <si>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</si>
  <si>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</si>
  <si>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</si>
  <si>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</si>
  <si>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</si>
  <si>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</si>
  <si>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</si>
  <si>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</si>
  <si>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</si>
  <si>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</si>
  <si>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</si>
  <si>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</si>
  <si>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</si>
  <si>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</si>
  <si>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</si>
  <si>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</si>
  <si>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</si>
  <si>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</si>
  <si>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</si>
  <si>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</si>
  <si>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</si>
  <si>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</si>
  <si>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</si>
  <si>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</si>
  <si>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</si>
  <si>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</si>
  <si>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</si>
  <si>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</si>
  <si>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</si>
  <si>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</si>
  <si>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</si>
  <si>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</si>
  <si>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</si>
  <si>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</si>
  <si>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</si>
  <si>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</si>
  <si>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</si>
  <si>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</si>
  <si>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</si>
  <si>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</si>
  <si>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</si>
  <si>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</si>
  <si>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</si>
  <si>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</si>
  <si>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</si>
  <si>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</si>
  <si>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</si>
  <si>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</si>
  <si>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</si>
  <si>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</si>
  <si>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</si>
  <si>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</si>
  <si>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</si>
  <si>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</si>
  <si>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</si>
  <si>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</si>
  <si>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</si>
  <si>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</si>
  <si>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</si>
  <si>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</si>
  <si>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</si>
  <si>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</si>
  <si>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</si>
  <si>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</si>
  <si>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</si>
  <si>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</si>
  <si>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</si>
  <si>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</si>
  <si>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</si>
  <si>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</si>
  <si>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</si>
  <si>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</si>
  <si>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</si>
  <si>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</si>
  <si>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</si>
  <si>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</si>
  <si>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</si>
  <si>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</si>
  <si>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</si>
  <si>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</si>
  <si>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</si>
  <si>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</si>
  <si>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</si>
  <si>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</si>
  <si>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</si>
  <si>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</si>
  <si>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</si>
  <si>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</si>
  <si>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</si>
  <si>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</si>
  <si>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</si>
  <si>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</si>
  <si>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</si>
  <si>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</si>
  <si>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</si>
  <si>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</si>
  <si>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</si>
  <si>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</si>
  <si>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</si>
  <si>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</si>
  <si>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</si>
  <si>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</si>
  <si>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</si>
  <si>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</si>
  <si>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</si>
  <si>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</si>
  <si>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</si>
  <si>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</si>
  <si>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</si>
  <si>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</si>
  <si>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</si>
  <si>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</si>
  <si>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</si>
  <si>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</si>
  <si>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</si>
  <si>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</si>
  <si>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</si>
  <si>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</si>
  <si>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</si>
  <si>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</si>
  <si>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</si>
  <si>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</si>
  <si>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</si>
  <si>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</si>
  <si>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</si>
  <si>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</si>
  <si>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</si>
  <si>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</si>
  <si>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</si>
  <si>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</si>
  <si>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</si>
  <si>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</si>
  <si>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</si>
  <si>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</si>
  <si>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</si>
  <si>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</si>
  <si>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</si>
  <si>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</si>
  <si>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</si>
  <si>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</si>
  <si>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</si>
  <si>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</si>
  <si>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</si>
  <si>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</si>
  <si>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</si>
  <si>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</si>
  <si>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</si>
  <si>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</si>
  <si>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</si>
  <si>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</si>
  <si>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</si>
  <si>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</si>
  <si>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</si>
  <si>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</si>
  <si>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</si>
  <si>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</si>
  <si>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</si>
  <si>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</si>
  <si>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</si>
  <si>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</si>
  <si>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</si>
  <si>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</si>
  <si>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</si>
  <si>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</si>
  <si>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</si>
  <si>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</si>
  <si>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</si>
  <si>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</si>
  <si>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</si>
  <si>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</si>
  <si>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</si>
  <si>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</si>
  <si>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</si>
  <si>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</si>
  <si>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</si>
  <si>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</si>
  <si>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</si>
  <si>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</si>
  <si>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</si>
  <si>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</si>
  <si>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</si>
  <si>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</si>
  <si>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</si>
  <si>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</si>
  <si>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</si>
  <si>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</si>
  <si>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</si>
  <si>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</si>
  <si>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</si>
  <si>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</si>
  <si>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</si>
  <si>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</si>
  <si>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</si>
  <si>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</si>
  <si>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</si>
  <si>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</si>
  <si>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</si>
  <si>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</si>
  <si>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</si>
  <si>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</si>
  <si>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</si>
  <si>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</si>
  <si>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</si>
  <si>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</si>
  <si>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</si>
  <si>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</si>
  <si>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</si>
  <si>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</si>
  <si>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</si>
  <si>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</si>
  <si>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</si>
  <si>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</si>
  <si>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</si>
  <si>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</si>
  <si>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</si>
  <si>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</si>
  <si>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</si>
  <si>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</si>
  <si>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</si>
  <si>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</si>
  <si>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</si>
  <si>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</si>
  <si>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</si>
  <si>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</si>
  <si>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</si>
  <si>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</si>
  <si>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</si>
  <si>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</si>
  <si>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</si>
  <si>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</si>
  <si>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</si>
  <si>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</si>
  <si>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</si>
  <si>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</si>
  <si>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</si>
  <si>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</si>
  <si>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</si>
  <si>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</si>
  <si>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</si>
  <si>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</si>
  <si>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</si>
  <si>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</si>
  <si>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</si>
  <si>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</si>
  <si>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</si>
  <si>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</si>
  <si>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</si>
  <si>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</si>
  <si>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</si>
  <si>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</si>
  <si>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</si>
  <si>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</si>
  <si>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</si>
  <si>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</si>
  <si>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</si>
  <si>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</si>
  <si>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</si>
  <si>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</si>
  <si>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</si>
  <si>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</si>
  <si>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</si>
  <si>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</si>
  <si>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</si>
  <si>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</si>
  <si>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</si>
  <si>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</si>
  <si>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</si>
  <si>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</si>
  <si>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</si>
  <si>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</si>
  <si>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</si>
  <si>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</si>
  <si>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</si>
  <si>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</si>
  <si>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</si>
  <si>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</si>
  <si>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</si>
  <si>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</si>
  <si>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</si>
  <si>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</si>
  <si>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</si>
  <si>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</si>
  <si>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</si>
  <si>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</si>
  <si>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</si>
  <si>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</si>
  <si>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</si>
  <si>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</si>
  <si>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</si>
  <si>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</si>
  <si>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</si>
  <si>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</si>
  <si>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</si>
  <si>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</si>
  <si>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</si>
  <si>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</si>
  <si>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</si>
  <si>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</si>
  <si>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</si>
  <si>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</si>
  <si>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</si>
  <si>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</si>
  <si>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</si>
  <si>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</si>
  <si>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</si>
  <si>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</si>
  <si>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</si>
  <si>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</si>
  <si>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</si>
  <si>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</si>
  <si>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</si>
  <si>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</si>
  <si>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</si>
  <si>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</si>
  <si>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</si>
  <si>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</si>
  <si>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</si>
  <si>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</si>
  <si>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</si>
  <si>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</si>
  <si>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</si>
  <si>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</si>
  <si>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</si>
  <si>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</si>
  <si>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</si>
  <si>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</si>
  <si>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</si>
  <si>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</si>
  <si>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</si>
  <si>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</si>
  <si>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</si>
  <si>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</si>
  <si>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</si>
  <si>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</si>
  <si>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</si>
  <si>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</si>
  <si>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</si>
  <si>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</si>
  <si>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</si>
  <si>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</si>
  <si>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</si>
  <si>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</si>
  <si>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</si>
  <si>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</si>
  <si>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</si>
  <si>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</si>
  <si>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</si>
  <si>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</si>
  <si>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</si>
  <si>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</si>
  <si>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</si>
  <si>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</si>
  <si>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</si>
  <si>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</si>
  <si>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</si>
  <si>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</si>
  <si>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</si>
  <si>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</si>
  <si>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</si>
  <si>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</si>
  <si>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</si>
  <si>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</si>
  <si>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</si>
  <si>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</si>
  <si>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</si>
  <si>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</si>
  <si>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</si>
  <si>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</si>
  <si>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</si>
  <si>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</si>
  <si>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</si>
  <si>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</si>
  <si>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</si>
  <si>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</si>
  <si>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</si>
  <si>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</si>
  <si>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</si>
  <si>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</si>
  <si>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</si>
  <si>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</si>
  <si>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</si>
  <si>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</si>
  <si>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</si>
  <si>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</si>
  <si>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</si>
  <si>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</si>
  <si>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</si>
  <si>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</si>
  <si>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</si>
  <si>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</si>
  <si>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</si>
  <si>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</si>
  <si>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</si>
  <si>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</si>
  <si>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</si>
  <si>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</si>
  <si>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</si>
  <si>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</si>
  <si>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</si>
  <si>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</si>
  <si>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</si>
  <si>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</si>
  <si>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</si>
  <si>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</si>
  <si>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</si>
  <si>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</si>
  <si>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</si>
  <si>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</si>
  <si>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</si>
  <si>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</si>
  <si>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</si>
  <si>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</si>
  <si>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</si>
  <si>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</si>
  <si>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</si>
  <si>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</si>
  <si>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</si>
  <si>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</si>
  <si>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</si>
  <si>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</si>
  <si>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</si>
  <si>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</si>
  <si>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</si>
  <si>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</si>
  <si>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</si>
  <si>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</si>
  <si>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</si>
  <si>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</si>
  <si>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</si>
  <si>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</si>
  <si>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</si>
  <si>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</si>
  <si>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</si>
  <si>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</si>
  <si>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</si>
  <si>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</si>
  <si>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</si>
  <si>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</si>
  <si>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</si>
  <si>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</si>
  <si>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</si>
  <si>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</si>
  <si>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</si>
  <si>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</si>
  <si>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</si>
  <si>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</si>
  <si>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</si>
  <si>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</si>
  <si>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</si>
  <si>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</si>
  <si>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</si>
  <si>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</si>
  <si>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</si>
  <si>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</si>
  <si>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</si>
  <si>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</si>
  <si>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</si>
  <si>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</si>
  <si>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</si>
  <si>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</si>
  <si>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</si>
  <si>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</si>
  <si>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</si>
  <si>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</si>
  <si>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</si>
  <si>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</si>
  <si>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</si>
  <si>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</si>
  <si>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</si>
  <si>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</si>
  <si>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</si>
  <si>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</si>
  <si>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</si>
  <si>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</si>
  <si>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</si>
  <si>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</si>
  <si>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</si>
  <si>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</si>
  <si>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</si>
  <si>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</si>
  <si>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</si>
  <si>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</si>
  <si>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</si>
  <si>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</si>
  <si>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</si>
  <si>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</si>
  <si>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</si>
  <si>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</si>
  <si>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</si>
  <si>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</si>
  <si>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</si>
  <si>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</si>
  <si>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</si>
  <si>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</si>
  <si>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</si>
  <si>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</si>
  <si>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</si>
  <si>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</si>
  <si>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</si>
  <si>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</si>
  <si>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</si>
  <si>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</si>
  <si>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</si>
  <si>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</si>
  <si>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</si>
  <si>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</si>
  <si>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</si>
  <si>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</si>
  <si>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</si>
  <si>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</si>
  <si>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</si>
  <si>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</si>
  <si>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</si>
  <si>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</si>
  <si>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</si>
  <si>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</si>
  <si>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</si>
  <si>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</si>
  <si>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</si>
  <si>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</si>
  <si>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</si>
  <si>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</si>
  <si>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</si>
  <si>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</si>
  <si>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</si>
  <si>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</si>
  <si>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</si>
  <si>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</si>
  <si>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</si>
  <si>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</si>
  <si>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</si>
  <si>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</si>
  <si>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</si>
  <si>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</si>
  <si>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</si>
  <si>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</si>
  <si>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</si>
  <si>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</si>
  <si>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</si>
  <si>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</si>
  <si>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</si>
  <si>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</si>
  <si>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</si>
  <si>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</si>
  <si>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</si>
  <si>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</si>
  <si>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</si>
  <si>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</si>
  <si>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</si>
  <si>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</si>
  <si>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</si>
  <si>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</si>
  <si>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</si>
  <si>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</si>
  <si>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</si>
  <si>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</si>
  <si>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</si>
  <si>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</si>
  <si>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</si>
  <si>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</si>
  <si>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</si>
  <si>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</si>
  <si>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</si>
  <si>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</si>
  <si>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</si>
  <si>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</si>
  <si>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</si>
  <si>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</si>
  <si>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</si>
  <si>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</si>
  <si>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</si>
  <si>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</si>
  <si>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</si>
  <si>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</si>
  <si>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</si>
  <si>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</si>
  <si>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</si>
  <si>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</si>
  <si>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</si>
  <si>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</si>
  <si>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</si>
  <si>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</si>
  <si>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</si>
  <si>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</si>
  <si>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</si>
  <si>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</si>
  <si>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</si>
  <si>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</si>
  <si>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</si>
  <si>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</si>
  <si>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</si>
  <si>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</si>
  <si>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</si>
  <si>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</si>
  <si>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</si>
  <si>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</si>
  <si>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</si>
  <si>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</si>
  <si>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</si>
  <si>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</si>
  <si>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</si>
  <si>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</si>
  <si>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</si>
  <si>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</si>
  <si>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</si>
  <si>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</si>
  <si>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</si>
  <si>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</si>
  <si>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</si>
  <si>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</si>
  <si>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</si>
  <si>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</si>
  <si>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</si>
  <si>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</si>
  <si>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</si>
  <si>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</si>
  <si>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</si>
  <si>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</si>
  <si>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</si>
  <si>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</si>
  <si>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</si>
  <si>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</si>
  <si>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</si>
  <si>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</si>
  <si>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</si>
  <si>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</si>
  <si>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</si>
  <si>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</si>
  <si>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</si>
  <si>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</si>
  <si>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</si>
  <si>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</si>
  <si>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</si>
  <si>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</si>
  <si>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</si>
  <si>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</si>
  <si>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</si>
  <si>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</si>
  <si>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</si>
  <si>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</si>
  <si>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</si>
  <si>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</si>
  <si>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</si>
  <si>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</si>
  <si>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</si>
  <si>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</si>
  <si>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</si>
  <si>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</si>
  <si>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</si>
  <si>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</si>
  <si>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</si>
  <si>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</si>
  <si>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</si>
  <si>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</si>
  <si>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</si>
  <si>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</si>
  <si>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</si>
  <si>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</si>
  <si>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</si>
  <si>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</si>
  <si>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</si>
  <si>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</si>
  <si>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</si>
  <si>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</si>
  <si>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</si>
  <si>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</si>
  <si>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</si>
  <si>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</si>
  <si>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</si>
  <si>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</si>
  <si>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</si>
  <si>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</si>
  <si>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</si>
  <si>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</si>
  <si>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</si>
  <si>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</si>
  <si>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</si>
  <si>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</si>
  <si>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</si>
  <si>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</si>
  <si>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</si>
  <si>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</si>
  <si>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</si>
  <si>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</si>
  <si>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</si>
  <si>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</si>
  <si>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</si>
  <si>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</si>
  <si>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</si>
  <si>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</si>
  <si>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</si>
  <si>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</si>
  <si>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</si>
  <si>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</si>
  <si>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</si>
  <si>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</si>
  <si>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</si>
  <si>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</si>
  <si>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</si>
  <si>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</si>
  <si>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</si>
  <si>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</si>
  <si>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</si>
  <si>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</si>
  <si>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</si>
  <si>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</si>
  <si>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</si>
  <si>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</si>
  <si>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</si>
  <si>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</si>
  <si>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</si>
  <si>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</si>
  <si>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</si>
  <si>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</si>
  <si>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</si>
  <si>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</si>
  <si>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</si>
  <si>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</si>
  <si>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</si>
  <si>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</si>
  <si>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</si>
  <si>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</si>
  <si>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</si>
  <si>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</si>
  <si>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</si>
  <si>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</si>
  <si>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</si>
  <si>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</si>
  <si>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</si>
  <si>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</si>
  <si>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</si>
  <si>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</si>
  <si>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</si>
  <si>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</si>
  <si>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</si>
  <si>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</si>
  <si>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</si>
  <si>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</si>
  <si>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</si>
  <si>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</si>
  <si>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</si>
  <si>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</si>
  <si>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</si>
  <si>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</si>
  <si>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</si>
  <si>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</si>
  <si>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</si>
  <si>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</si>
  <si>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</si>
  <si>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</si>
  <si>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</si>
  <si>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</si>
  <si>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</si>
  <si>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</si>
  <si>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</si>
  <si>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</si>
  <si>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</si>
  <si>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</si>
  <si>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</si>
  <si>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</si>
  <si>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</si>
  <si>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</si>
  <si>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</si>
  <si>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</si>
  <si>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</si>
  <si>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</si>
  <si>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</si>
  <si>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</si>
  <si>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</si>
  <si>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</si>
  <si>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</si>
  <si>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</si>
  <si>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</si>
  <si>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</si>
  <si>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</si>
  <si>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</si>
  <si>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</si>
  <si>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</si>
  <si>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</si>
  <si>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</si>
  <si>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</si>
  <si>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</si>
  <si>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</si>
  <si>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</si>
  <si>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</si>
  <si>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</si>
  <si>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</si>
  <si>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</si>
  <si>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</si>
  <si>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</si>
  <si>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</si>
  <si>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</si>
  <si>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</si>
  <si>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</si>
  <si>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</si>
  <si>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</si>
  <si>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</si>
  <si>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</si>
  <si>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</si>
  <si>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</si>
  <si>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</si>
  <si>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</si>
  <si>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</si>
  <si>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</si>
  <si>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</si>
  <si>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</si>
  <si>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</si>
  <si>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</si>
  <si>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</si>
  <si>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</si>
  <si>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</si>
  <si>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</si>
  <si>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</si>
  <si>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</si>
  <si>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</si>
  <si>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</si>
  <si>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</si>
  <si>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</si>
  <si>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</si>
  <si>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</si>
  <si>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</si>
  <si>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</si>
  <si>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</si>
  <si>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</si>
  <si>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</si>
  <si>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</si>
  <si>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</si>
  <si>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</si>
  <si>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</si>
  <si>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</si>
  <si>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</si>
  <si>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</si>
  <si>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</si>
  <si>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</si>
  <si>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</si>
  <si>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</si>
  <si>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</si>
  <si>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</si>
  <si>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</si>
  <si>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</si>
  <si>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</si>
  <si>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</si>
  <si>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</si>
  <si>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</si>
  <si>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</si>
  <si>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</si>
  <si>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</si>
  <si>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</si>
  <si>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</si>
  <si>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</si>
  <si>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</si>
  <si>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</si>
  <si>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</si>
  <si>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</si>
  <si>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</si>
  <si>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</si>
  <si>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</si>
  <si>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</si>
  <si>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</si>
  <si>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</si>
  <si>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</si>
  <si>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</si>
  <si>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</si>
  <si>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</si>
  <si>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</si>
  <si>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</si>
  <si>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</si>
  <si>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</si>
  <si>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</si>
  <si>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</si>
  <si>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</si>
  <si>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</si>
  <si>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</si>
  <si>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</si>
  <si>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</si>
  <si>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</si>
  <si>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</si>
  <si>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</si>
  <si>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</si>
  <si>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</si>
  <si>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</si>
  <si>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</si>
  <si>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</si>
  <si>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</si>
  <si>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</si>
  <si>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</si>
  <si>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</si>
  <si>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</si>
  <si>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</si>
  <si>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</si>
  <si>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</si>
  <si>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</si>
  <si>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</si>
  <si>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</si>
  <si>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</si>
  <si>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</si>
  <si>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</si>
  <si>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</si>
  <si>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</si>
  <si>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</si>
  <si>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</si>
  <si>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</si>
  <si>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</si>
  <si>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</si>
  <si>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</si>
  <si>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</si>
  <si>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</si>
  <si>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</si>
  <si>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</si>
  <si>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</si>
  <si>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</si>
  <si>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</si>
  <si>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</si>
  <si>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</si>
  <si>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</si>
  <si>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</si>
  <si>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</si>
  <si>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</si>
  <si>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</si>
  <si>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</si>
  <si>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</si>
  <si>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</si>
  <si>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</si>
  <si>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</si>
  <si>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</si>
  <si>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</si>
  <si>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</si>
  <si>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</si>
  <si>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</si>
  <si>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</si>
  <si>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</si>
  <si>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</si>
  <si>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</si>
  <si>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</si>
  <si>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</si>
  <si>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</si>
  <si>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</si>
  <si>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</si>
  <si>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</si>
  <si>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</si>
  <si>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</si>
  <si>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</si>
  <si>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</si>
  <si>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</si>
  <si>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</si>
  <si>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</si>
  <si>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</si>
  <si>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</si>
  <si>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</si>
  <si>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</si>
  <si>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</si>
  <si>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</si>
  <si>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</si>
  <si>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</si>
  <si>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</si>
  <si>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</si>
  <si>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</si>
  <si>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</si>
  <si>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</si>
  <si>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</si>
  <si>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</si>
  <si>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</si>
  <si>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</si>
  <si>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</si>
  <si>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</si>
  <si>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</si>
  <si>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</si>
  <si>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</si>
  <si>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</si>
  <si>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</si>
  <si>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</si>
  <si>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</si>
  <si>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</si>
  <si>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</si>
  <si>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</si>
  <si>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</si>
  <si>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</si>
  <si>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</si>
  <si>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</si>
  <si>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</si>
  <si>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</si>
  <si>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</si>
  <si>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</si>
  <si>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</si>
  <si>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</si>
  <si>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</si>
  <si>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</si>
  <si>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</si>
  <si>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</si>
  <si>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</si>
  <si>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</si>
  <si>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</si>
  <si>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</si>
  <si>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</si>
  <si>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</si>
  <si>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</si>
  <si>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</si>
  <si>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</si>
  <si>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</si>
  <si>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</si>
  <si>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</si>
  <si>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</si>
  <si>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</si>
  <si>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</si>
  <si>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</si>
  <si>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</si>
  <si>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</si>
  <si>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</si>
  <si>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</si>
  <si>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</si>
  <si>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</si>
  <si>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</si>
  <si>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</si>
  <si>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</si>
  <si>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</si>
  <si>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</si>
  <si>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</si>
  <si>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</si>
  <si>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</si>
  <si>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</si>
  <si>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</si>
  <si>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</si>
  <si>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</si>
  <si>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</si>
  <si>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</si>
  <si>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</si>
  <si>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</si>
  <si>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</si>
  <si>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</si>
  <si>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</si>
  <si>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</si>
  <si>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</si>
  <si>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</si>
  <si>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</si>
  <si>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</si>
  <si>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</si>
  <si>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</si>
  <si>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</si>
  <si>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</si>
  <si>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</si>
  <si>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</si>
  <si>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</si>
  <si>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</si>
  <si>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</si>
  <si>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</si>
  <si>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</si>
  <si>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</si>
  <si>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</si>
  <si>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</si>
  <si>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</si>
  <si>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</si>
  <si>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</si>
  <si>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</si>
  <si>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</si>
  <si>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</si>
  <si>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</si>
  <si>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</si>
  <si>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</si>
  <si>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</si>
  <si>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</si>
  <si>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</si>
  <si>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</si>
  <si>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</si>
  <si>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</si>
  <si>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</si>
  <si>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</si>
  <si>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</si>
  <si>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</si>
  <si>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</si>
  <si>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</si>
  <si>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</si>
  <si>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</si>
  <si>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</si>
  <si>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</si>
  <si>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</si>
  <si>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</si>
  <si>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</si>
  <si>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</si>
  <si>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</si>
  <si>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</si>
  <si>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</si>
  <si>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</si>
  <si>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</si>
  <si>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</si>
  <si>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</si>
  <si>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</si>
  <si>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</si>
  <si>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</si>
  <si>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</si>
  <si>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</si>
  <si>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</si>
  <si>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</si>
  <si>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</si>
  <si>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</si>
  <si>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</si>
  <si>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</si>
  <si>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</si>
  <si>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</si>
  <si>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</si>
  <si>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</si>
  <si>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</si>
  <si>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</si>
  <si>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</si>
  <si>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</si>
  <si>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</si>
  <si>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</si>
  <si>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</si>
  <si>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</si>
  <si>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</si>
  <si>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</si>
  <si>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</si>
  <si>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</si>
  <si>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</si>
  <si>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</si>
  <si>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</si>
  <si>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</si>
  <si>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</si>
  <si>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</si>
  <si>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</si>
  <si>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</si>
  <si>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</si>
  <si>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</si>
  <si>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</si>
  <si>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</si>
  <si>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</si>
  <si>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</si>
  <si>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</si>
  <si>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</si>
  <si>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</si>
  <si>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</si>
  <si>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</si>
  <si>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</si>
  <si>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</si>
  <si>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</si>
  <si>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</si>
  <si>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</si>
  <si>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</si>
  <si>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</si>
  <si>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</si>
  <si>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</si>
  <si>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</si>
  <si>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</si>
  <si>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</si>
  <si>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</si>
  <si>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</si>
  <si>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</si>
  <si>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</si>
  <si>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</si>
  <si>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</si>
  <si>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</si>
  <si>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</si>
  <si>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</si>
  <si>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</si>
  <si>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</si>
  <si>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</si>
  <si>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</si>
  <si>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</si>
  <si>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</si>
  <si>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</si>
  <si>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</si>
  <si>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</si>
  <si>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</si>
  <si>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</si>
  <si>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</si>
  <si>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</si>
  <si>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</si>
  <si>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</si>
  <si>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</si>
  <si>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</si>
  <si>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</si>
  <si>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</si>
  <si>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</si>
  <si>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</si>
  <si>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</si>
  <si>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</si>
  <si>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</si>
  <si>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</si>
  <si>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</si>
  <si>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</si>
  <si>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</si>
  <si>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</si>
  <si>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</si>
  <si>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</si>
  <si>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</si>
  <si>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</si>
  <si>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</si>
  <si>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</si>
  <si>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</si>
  <si>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</si>
  <si>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</si>
  <si>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</si>
  <si>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</si>
  <si>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</si>
  <si>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</si>
  <si>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</si>
  <si>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</si>
  <si>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</si>
  <si>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</si>
  <si>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</si>
  <si>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</si>
  <si>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</si>
  <si>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</si>
  <si>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</si>
  <si>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</si>
  <si>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</si>
  <si>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</si>
  <si>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</si>
  <si>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</si>
  <si>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</si>
  <si>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</si>
  <si>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</si>
  <si>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</si>
  <si>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</si>
  <si>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</si>
  <si>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</si>
  <si>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</si>
  <si>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</si>
  <si>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</si>
  <si>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</si>
  <si>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</si>
  <si>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</si>
  <si>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</si>
  <si>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</si>
  <si>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</si>
  <si>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</si>
  <si>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</si>
  <si>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</si>
  <si>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</si>
  <si>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</si>
  <si>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</si>
  <si>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</si>
  <si>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</si>
  <si>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</si>
  <si>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</si>
  <si>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</si>
  <si>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</si>
  <si>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</si>
  <si>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</si>
  <si>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</si>
  <si>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</si>
  <si>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</si>
  <si>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</si>
  <si>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</si>
  <si>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</si>
  <si>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</si>
  <si>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</si>
  <si>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</si>
  <si>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</si>
  <si>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</si>
  <si>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</si>
  <si>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</si>
  <si>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</si>
  <si>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</si>
  <si>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</si>
  <si>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</si>
  <si>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</si>
  <si>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</si>
  <si>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</si>
  <si>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</si>
  <si>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</si>
  <si>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</si>
  <si>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</si>
  <si>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</si>
  <si>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</si>
  <si>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</si>
  <si>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</si>
  <si>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</si>
  <si>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</si>
  <si>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</si>
  <si>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</si>
  <si>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</si>
  <si>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</si>
  <si>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</si>
  <si>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</si>
  <si>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</si>
  <si>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</si>
  <si>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</si>
  <si>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</si>
  <si>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</si>
  <si>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</si>
  <si>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</si>
  <si>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</si>
  <si>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</si>
  <si>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</si>
  <si>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</si>
  <si>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</si>
  <si>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</si>
  <si>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</si>
  <si>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</si>
  <si>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</si>
  <si>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</si>
  <si>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</si>
  <si>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</si>
  <si>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</si>
  <si>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</si>
  <si>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</si>
  <si>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</si>
  <si>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</si>
  <si>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</si>
  <si>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</si>
  <si>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</si>
  <si>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</si>
  <si>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</si>
  <si>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</si>
  <si>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</si>
  <si>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</si>
  <si>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</si>
  <si>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</si>
  <si>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</si>
  <si>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</si>
  <si>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</si>
  <si>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</si>
  <si>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</si>
  <si>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</si>
  <si>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</si>
  <si>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</si>
  <si>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</si>
  <si>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</si>
  <si>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</si>
  <si>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</si>
  <si>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</si>
  <si>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</si>
  <si>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</si>
  <si>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</si>
  <si>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</si>
  <si>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</si>
  <si>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</si>
  <si>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</si>
  <si>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</si>
  <si>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</si>
  <si>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</si>
  <si>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</si>
  <si>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</si>
  <si>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</si>
  <si>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</si>
  <si>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</si>
  <si>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</si>
  <si>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</si>
  <si>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</si>
  <si>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</si>
  <si>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</si>
  <si>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</si>
  <si>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</si>
  <si>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</si>
  <si>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</si>
  <si>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</si>
  <si>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</si>
  <si>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</si>
  <si>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</si>
  <si>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</si>
  <si>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</si>
  <si>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</si>
  <si>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</si>
  <si>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</si>
  <si>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</si>
  <si>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</si>
  <si>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</si>
  <si>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</si>
  <si>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</si>
  <si>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</si>
  <si>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</si>
  <si>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</si>
  <si>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</si>
  <si>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</si>
  <si>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</si>
  <si>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</si>
  <si>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</si>
  <si>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</si>
  <si>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</si>
  <si>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</si>
  <si>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</si>
  <si>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</si>
  <si>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</si>
  <si>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</si>
  <si>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</si>
  <si>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</si>
  <si>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</si>
  <si>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</si>
  <si>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</si>
  <si>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</si>
  <si>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</si>
  <si>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</si>
  <si>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</si>
  <si>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</si>
  <si>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</si>
  <si>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</si>
  <si>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</si>
  <si>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</si>
  <si>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</si>
  <si>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</si>
  <si>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</si>
  <si>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</si>
  <si>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</si>
  <si>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</si>
  <si>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</si>
  <si>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</si>
  <si>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</si>
  <si>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</si>
  <si>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</si>
  <si>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</si>
  <si>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</si>
  <si>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</si>
  <si>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</si>
  <si>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</si>
  <si>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</si>
  <si>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</si>
  <si>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</si>
  <si>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</si>
  <si>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</si>
  <si>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</si>
  <si>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</si>
  <si>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</si>
  <si>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</si>
  <si>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</si>
  <si>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</si>
  <si>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</si>
  <si>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</si>
  <si>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</si>
  <si>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</si>
  <si>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</si>
  <si>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</si>
  <si>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</si>
  <si>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</si>
  <si>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</si>
  <si>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</si>
  <si>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</si>
  <si>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</si>
  <si>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</si>
  <si>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</si>
  <si>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</si>
  <si>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</si>
  <si>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</si>
  <si>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</si>
  <si>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</si>
  <si>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</si>
  <si>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</si>
  <si>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</si>
  <si>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</si>
  <si>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</si>
  <si>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</si>
  <si>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</si>
  <si>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</si>
  <si>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</si>
  <si>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</si>
  <si>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</si>
  <si>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</si>
  <si>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</si>
  <si>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</si>
  <si>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</si>
  <si>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</si>
  <si>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</si>
  <si>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</si>
  <si>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</si>
  <si>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</si>
  <si>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</si>
  <si>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</si>
  <si>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</si>
  <si>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</si>
  <si>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</si>
  <si>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</si>
  <si>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</si>
  <si>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</si>
  <si>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</si>
  <si>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</si>
  <si>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</si>
  <si>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</si>
  <si>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</si>
  <si>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</si>
  <si>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</si>
  <si>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</si>
  <si>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</si>
  <si>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</si>
  <si>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</si>
  <si>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</si>
  <si>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</si>
  <si>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</si>
  <si>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</si>
  <si>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</si>
  <si>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</si>
  <si>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</si>
  <si>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</si>
  <si>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</si>
  <si>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</si>
  <si>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</si>
  <si>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</si>
  <si>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</si>
  <si>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</si>
  <si>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</si>
  <si>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</si>
  <si>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</si>
  <si>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</si>
  <si>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</si>
  <si>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</si>
  <si>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</si>
  <si>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</si>
  <si>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</si>
  <si>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</si>
  <si>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</si>
  <si>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</si>
  <si>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</si>
  <si>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</si>
  <si>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</si>
  <si>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</si>
  <si>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</si>
  <si>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</si>
  <si>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</si>
  <si>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</si>
  <si>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</si>
  <si>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</si>
  <si>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</si>
  <si>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</si>
  <si>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</si>
  <si>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</si>
  <si>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</si>
  <si>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</si>
  <si>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</si>
  <si>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</si>
  <si>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</si>
  <si>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</si>
  <si>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</si>
  <si>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</si>
  <si>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</si>
  <si>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</si>
  <si>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</si>
  <si>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</si>
  <si>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</si>
  <si>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</si>
  <si>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</si>
  <si>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</si>
  <si>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</si>
  <si>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</si>
  <si>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</si>
  <si>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</si>
  <si>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</si>
  <si>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</si>
  <si>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</si>
  <si>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</si>
  <si>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</si>
  <si>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</si>
  <si>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</si>
  <si>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</si>
  <si>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</si>
  <si>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</si>
  <si>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</si>
  <si>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</si>
  <si>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</si>
  <si>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</si>
  <si>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</si>
  <si>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</si>
  <si>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</si>
  <si>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</si>
  <si>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</si>
  <si>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</si>
  <si>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</si>
  <si>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</si>
  <si>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</si>
  <si>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</si>
  <si>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</si>
  <si>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</si>
  <si>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</si>
  <si>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</si>
  <si>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</si>
  <si>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</si>
  <si>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</si>
  <si>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</si>
  <si>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</si>
  <si>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</si>
  <si>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</si>
  <si>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</si>
  <si>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</si>
  <si>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</si>
  <si>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</si>
  <si>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</si>
  <si>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</si>
  <si>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</si>
  <si>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</si>
  <si>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</si>
  <si>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</si>
  <si>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</si>
  <si>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</si>
  <si>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</si>
  <si>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</si>
  <si>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</si>
  <si>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</si>
  <si>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</si>
  <si>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</si>
  <si>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</si>
  <si>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</si>
  <si>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</si>
  <si>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</si>
  <si>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</si>
  <si>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</si>
  <si>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</si>
  <si>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</si>
  <si>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</si>
  <si>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</si>
  <si>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</si>
  <si>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</si>
  <si>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</si>
  <si>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</si>
  <si>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</si>
  <si>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</si>
  <si>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</si>
  <si>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</si>
  <si>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</si>
  <si>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</si>
  <si>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</si>
  <si>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</si>
  <si>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</si>
  <si>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</si>
  <si>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</si>
  <si>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</si>
  <si>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</si>
  <si>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</si>
  <si>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</si>
  <si>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</si>
  <si>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</si>
  <si>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</si>
  <si>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</si>
  <si>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</si>
  <si>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</si>
  <si>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</si>
  <si>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</si>
  <si>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</si>
  <si>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</si>
  <si>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</si>
  <si>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</si>
  <si>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</si>
  <si>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</si>
  <si>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</si>
  <si>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</si>
  <si>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</si>
  <si>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</si>
  <si>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</si>
  <si>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</si>
  <si>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</si>
  <si>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</si>
  <si>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</si>
  <si>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</si>
  <si>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</si>
  <si>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</si>
  <si>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</si>
  <si>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</si>
  <si>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</si>
  <si>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</si>
  <si>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</si>
  <si>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</si>
  <si>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</si>
  <si>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</si>
  <si>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</si>
  <si>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</si>
  <si>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</si>
  <si>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</si>
  <si>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</si>
  <si>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</si>
  <si>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</si>
  <si>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</si>
  <si>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</si>
  <si>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</si>
  <si>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</si>
  <si>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</si>
  <si>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</si>
  <si>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</si>
  <si>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</si>
  <si>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</si>
  <si>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</si>
  <si>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</si>
  <si>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</si>
  <si>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</si>
  <si>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</si>
  <si>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</si>
  <si>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</si>
  <si>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</si>
  <si>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</si>
  <si>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</si>
  <si>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</si>
  <si>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</si>
  <si>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</si>
  <si>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</si>
  <si>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</si>
  <si>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</si>
  <si>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</si>
  <si>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</si>
  <si>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</si>
  <si>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</si>
  <si>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</si>
  <si>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</si>
  <si>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</si>
  <si>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</si>
  <si>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</si>
  <si>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</si>
  <si>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</si>
  <si>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</si>
  <si>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</si>
  <si>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</si>
  <si>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</si>
  <si>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</si>
  <si>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</si>
  <si>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</si>
  <si>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</si>
  <si>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</si>
  <si>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</si>
  <si>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</si>
  <si>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</si>
  <si>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</si>
  <si>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</si>
  <si>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</si>
  <si>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</si>
  <si>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</si>
  <si>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</si>
  <si>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</si>
  <si>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</si>
  <si>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</si>
  <si>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</si>
  <si>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</si>
  <si>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</si>
  <si>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</si>
  <si>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</si>
  <si>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</si>
  <si>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</si>
  <si>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</si>
  <si>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</si>
  <si>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</si>
  <si>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</si>
  <si>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</si>
  <si>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</si>
  <si>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</si>
  <si>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</si>
  <si>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</si>
  <si>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</si>
  <si>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</si>
  <si>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</si>
  <si>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</si>
  <si>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</si>
  <si>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</si>
  <si>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</si>
  <si>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</si>
  <si>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</si>
  <si>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</si>
  <si>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</si>
  <si>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</si>
  <si>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</si>
  <si>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</si>
  <si>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</si>
  <si>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</si>
  <si>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</si>
  <si>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</si>
  <si>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</si>
  <si>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</si>
  <si>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</si>
  <si>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</si>
  <si>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</si>
  <si>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</si>
  <si>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</si>
  <si>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</si>
  <si>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</si>
  <si>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</si>
  <si>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</si>
  <si>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</si>
  <si>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</si>
  <si>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</si>
  <si>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</si>
  <si>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</si>
  <si>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</si>
  <si>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</si>
  <si>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</si>
  <si>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</si>
  <si>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</si>
  <si>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</si>
  <si>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</si>
  <si>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</si>
  <si>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</si>
  <si>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</si>
  <si>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</si>
  <si>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</si>
  <si>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</si>
  <si>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</si>
  <si>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</si>
  <si>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</si>
  <si>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</si>
  <si>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</si>
  <si>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</si>
  <si>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</si>
  <si>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</si>
  <si>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</si>
  <si>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</si>
  <si>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</si>
  <si>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</si>
  <si>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</si>
  <si>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</si>
  <si>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</si>
  <si>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</si>
  <si>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</si>
  <si>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</si>
  <si>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</si>
  <si>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</si>
  <si>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</si>
  <si>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</si>
  <si>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</si>
  <si>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</si>
  <si>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</si>
  <si>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</si>
  <si>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</si>
  <si>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</si>
  <si>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</si>
  <si>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</si>
  <si>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</si>
  <si>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</si>
  <si>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</si>
  <si>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</si>
  <si>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</si>
  <si>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</si>
  <si>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</si>
  <si>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</si>
  <si>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</si>
  <si>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</si>
  <si>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</si>
  <si>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</si>
  <si>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</si>
  <si>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</si>
  <si>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</si>
  <si>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</si>
  <si>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</si>
  <si>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</si>
  <si>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</si>
  <si>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</si>
  <si>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</si>
  <si>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</si>
  <si>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</si>
  <si>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</si>
  <si>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</si>
  <si>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</si>
  <si>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</si>
  <si>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</si>
  <si>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</si>
  <si>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</si>
  <si>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</si>
  <si>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</si>
  <si>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</si>
  <si>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</si>
  <si>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</si>
  <si>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</si>
  <si>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</si>
  <si>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</si>
  <si>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</si>
  <si>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</si>
  <si>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</si>
  <si>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</si>
  <si>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</si>
  <si>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</si>
  <si>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</si>
  <si>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</si>
  <si>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</si>
  <si>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</si>
  <si>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</si>
  <si>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</si>
  <si>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</si>
  <si>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</si>
  <si>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</si>
  <si>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</si>
  <si>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</si>
  <si>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</si>
  <si>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</si>
  <si>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</si>
  <si>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</si>
  <si>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</si>
  <si>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</si>
  <si>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</si>
  <si>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</si>
  <si>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</si>
  <si>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</si>
  <si>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</si>
  <si>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</si>
  <si>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</si>
  <si>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</si>
  <si>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</si>
  <si>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</si>
  <si>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</si>
  <si>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</si>
  <si>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</si>
  <si>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</si>
  <si>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</si>
  <si>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</si>
  <si>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</si>
  <si>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</si>
  <si>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</si>
  <si>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</si>
  <si>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</si>
  <si>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</si>
  <si>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</si>
  <si>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</si>
  <si>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</si>
  <si>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</si>
  <si>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</si>
  <si>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</si>
  <si>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</si>
  <si>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</si>
  <si>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</si>
  <si>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</si>
  <si>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</si>
  <si>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</si>
  <si>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</si>
  <si>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</si>
  <si>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</si>
  <si>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</si>
  <si>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</si>
  <si>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</si>
  <si>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</si>
  <si>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</si>
  <si>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</si>
  <si>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</si>
  <si>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</si>
  <si>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</si>
  <si>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</si>
  <si>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</si>
  <si>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</si>
  <si>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</si>
  <si>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</si>
  <si>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</si>
  <si>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</si>
  <si>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</si>
  <si>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</si>
  <si>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</si>
  <si>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</si>
  <si>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</si>
  <si>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</si>
  <si>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</si>
  <si>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</si>
  <si>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</si>
  <si>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</si>
  <si>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</si>
  <si>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</si>
  <si>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</si>
  <si>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</si>
  <si>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</si>
  <si>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</si>
  <si>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</si>
  <si>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</si>
  <si>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</si>
  <si>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</si>
  <si>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</si>
  <si>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</si>
  <si>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</si>
  <si>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</si>
  <si>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</si>
  <si>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</si>
  <si>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</si>
  <si>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</si>
  <si>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</si>
  <si>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</si>
  <si>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</si>
  <si>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</si>
  <si>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</si>
  <si>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</si>
  <si>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</si>
  <si>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</si>
  <si>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</si>
  <si>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</si>
  <si>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</si>
  <si>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</si>
  <si>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</si>
  <si>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</si>
  <si>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</si>
  <si>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</si>
  <si>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</si>
  <si>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</si>
  <si>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</si>
  <si>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</si>
  <si>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</si>
  <si>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</si>
  <si>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</si>
  <si>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</si>
  <si>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</si>
  <si>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</si>
  <si>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</si>
  <si>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</si>
  <si>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</si>
  <si>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</si>
  <si>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</si>
  <si>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</si>
  <si>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</si>
  <si>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</si>
  <si>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</si>
  <si>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</si>
  <si>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</si>
  <si>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</si>
  <si>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</si>
  <si>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</si>
  <si>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</si>
  <si>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</si>
  <si>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</si>
  <si>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</si>
  <si>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</si>
  <si>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</si>
  <si>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</si>
  <si>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</si>
  <si>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</si>
  <si>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</si>
  <si>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</si>
  <si>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</si>
  <si>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</si>
  <si>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</si>
  <si>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</si>
  <si>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</si>
  <si>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</si>
  <si>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</si>
  <si>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</si>
  <si>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</si>
  <si>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</si>
  <si>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</si>
  <si>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</si>
  <si>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</si>
  <si>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</si>
  <si>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</si>
  <si>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</si>
  <si>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</si>
  <si>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</si>
  <si>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</si>
  <si>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</si>
  <si>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</si>
  <si>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</si>
  <si>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</si>
  <si>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</si>
  <si>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</si>
  <si>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</si>
  <si>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</si>
  <si>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</si>
  <si>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</si>
  <si>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</si>
  <si>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</si>
  <si>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</si>
  <si>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</si>
  <si>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</si>
  <si>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</si>
  <si>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</si>
  <si>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</si>
  <si>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</si>
  <si>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</si>
  <si>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</si>
  <si>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</si>
  <si>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</si>
  <si>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</si>
  <si>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</si>
  <si>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</si>
  <si>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</si>
  <si>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</si>
  <si>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</si>
  <si>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</si>
  <si>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</si>
  <si>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</si>
  <si>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</si>
  <si>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</si>
  <si>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</si>
  <si>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</si>
  <si>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</si>
  <si>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</si>
  <si>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</si>
  <si>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</si>
  <si>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</si>
  <si>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</si>
  <si>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</si>
  <si>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</si>
  <si>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</si>
  <si>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</si>
  <si>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</si>
  <si>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</si>
  <si>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</si>
  <si>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</si>
  <si>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</si>
  <si>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</si>
  <si>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</si>
  <si>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</si>
  <si>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</si>
  <si>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</si>
  <si>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</si>
  <si>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</si>
  <si>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</si>
  <si>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</si>
  <si>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</si>
  <si>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</si>
  <si>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</si>
  <si>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</si>
  <si>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</si>
  <si>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</si>
  <si>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</si>
  <si>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</si>
  <si>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</si>
  <si>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</si>
  <si>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</si>
  <si>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</si>
  <si>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</si>
  <si>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</si>
  <si>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</si>
  <si>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</si>
  <si>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</si>
  <si>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</si>
  <si>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</si>
  <si>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</si>
  <si>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</si>
  <si>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</si>
  <si>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</si>
  <si>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</si>
  <si>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</si>
  <si>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</si>
  <si>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</si>
  <si>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</si>
  <si>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</si>
  <si>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</si>
  <si>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</si>
  <si>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</si>
  <si>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</si>
  <si>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</si>
  <si>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</si>
  <si>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</si>
  <si>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</si>
  <si>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</si>
  <si>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</si>
  <si>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</si>
  <si>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</si>
  <si>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</si>
  <si>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</si>
  <si>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</si>
  <si>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</si>
  <si>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</si>
  <si>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</si>
  <si>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</si>
  <si>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</si>
  <si>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</si>
  <si>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</si>
  <si>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</si>
  <si>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</si>
  <si>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</si>
  <si>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</si>
  <si>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</si>
  <si>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</si>
  <si>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</si>
  <si>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</si>
  <si>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</si>
  <si>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</si>
  <si>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</si>
  <si>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</si>
  <si>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</si>
  <si>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</si>
  <si>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</si>
  <si>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</si>
  <si>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</si>
  <si>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</si>
  <si>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</si>
  <si>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</si>
  <si>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</si>
  <si>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</si>
  <si>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</si>
  <si>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</si>
  <si>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</si>
  <si>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</si>
  <si>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</si>
  <si>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</si>
  <si>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</si>
  <si>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</si>
  <si>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</si>
  <si>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</si>
  <si>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</si>
  <si>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</si>
  <si>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</si>
  <si>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</si>
  <si>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</si>
  <si>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</si>
  <si>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</si>
  <si>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</si>
  <si>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</si>
  <si>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</si>
  <si>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</si>
  <si>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</si>
  <si>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</si>
  <si>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</si>
  <si>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</si>
  <si>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</si>
  <si>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</si>
  <si>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</si>
  <si>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</si>
  <si>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</si>
  <si>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</si>
  <si>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</si>
  <si>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</si>
  <si>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</si>
  <si>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</si>
  <si>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</si>
  <si>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</si>
  <si>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</si>
  <si>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</si>
  <si>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</si>
  <si>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</si>
  <si>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</si>
  <si>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</si>
  <si>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</si>
  <si>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</si>
  <si>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</si>
  <si>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</si>
  <si>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</si>
  <si>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</si>
  <si>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</si>
  <si>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</si>
  <si>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</si>
  <si>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</si>
  <si>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</si>
  <si>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</si>
  <si>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</si>
  <si>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</si>
  <si>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</si>
  <si>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</si>
  <si>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</si>
  <si>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</si>
  <si>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</si>
  <si>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</si>
  <si>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</si>
  <si>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</si>
  <si>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</si>
  <si>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</si>
  <si>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</si>
  <si>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</si>
  <si>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</si>
  <si>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</si>
  <si>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</si>
  <si>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</si>
  <si>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</si>
  <si>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</si>
  <si>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</si>
  <si>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</si>
  <si>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</si>
  <si>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</si>
  <si>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</si>
  <si>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</si>
  <si>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</si>
  <si>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</si>
  <si>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</si>
  <si>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</si>
  <si>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</si>
  <si>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</si>
  <si>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</si>
  <si>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</si>
  <si>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</si>
  <si>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</si>
  <si>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</si>
  <si>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</si>
  <si>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</si>
  <si>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</si>
  <si>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</si>
  <si>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</si>
  <si>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</si>
  <si>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</si>
  <si>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</si>
  <si>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</si>
  <si>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</si>
  <si>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</si>
  <si>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</si>
  <si>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</si>
  <si>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</si>
  <si>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</si>
  <si>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</si>
  <si>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</si>
  <si>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</si>
  <si>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</si>
  <si>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</si>
  <si>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</si>
  <si>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</si>
  <si>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</si>
  <si>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</si>
  <si>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</si>
  <si>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</si>
  <si>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</si>
  <si>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</si>
  <si>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</si>
  <si>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</si>
  <si>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</si>
  <si>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</si>
  <si>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</si>
  <si>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</si>
  <si>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</si>
  <si>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</si>
  <si>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</si>
  <si>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</si>
  <si>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</si>
  <si>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</si>
  <si>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</si>
  <si>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</si>
  <si>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</si>
  <si>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</si>
  <si>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</si>
  <si>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</si>
  <si>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</si>
  <si>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</si>
  <si>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</si>
  <si>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</si>
  <si>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</si>
  <si>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</si>
  <si>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</si>
  <si>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</si>
  <si>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</si>
  <si>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</si>
  <si>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</si>
  <si>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</si>
  <si>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</si>
  <si>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</si>
  <si>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</si>
  <si>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</si>
  <si>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</si>
  <si>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</si>
  <si>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</si>
  <si>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</si>
  <si>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</si>
  <si>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</si>
  <si>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</si>
  <si>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</si>
  <si>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</si>
  <si>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</si>
  <si>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</si>
  <si>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</si>
  <si>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</si>
  <si>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</si>
  <si>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</si>
  <si>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</si>
  <si>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</si>
  <si>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</si>
  <si>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</si>
  <si>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</si>
  <si>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</si>
  <si>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</si>
  <si>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</si>
  <si>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</si>
  <si>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</si>
  <si>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</si>
  <si>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</si>
  <si>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</si>
  <si>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</si>
  <si>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</si>
  <si>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</si>
  <si>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</si>
  <si>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</si>
  <si>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</si>
  <si>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</si>
  <si>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</si>
  <si>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</si>
  <si>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</si>
  <si>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</si>
  <si>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</si>
  <si>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</si>
  <si>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</si>
  <si>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</si>
  <si>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</si>
  <si>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</si>
  <si>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</si>
  <si>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</si>
  <si>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</si>
  <si>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</si>
  <si>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</si>
  <si>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</si>
  <si>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</si>
  <si>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</si>
  <si>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</si>
  <si>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</si>
  <si>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</si>
  <si>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</si>
  <si>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</si>
  <si>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</si>
  <si>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</si>
  <si>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</si>
  <si>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</si>
  <si>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</si>
  <si>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</si>
  <si>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</si>
  <si>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</si>
  <si>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</si>
  <si>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</si>
  <si>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</si>
  <si>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</si>
  <si>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</si>
  <si>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</si>
  <si>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</si>
  <si>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</si>
  <si>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</si>
  <si>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</si>
  <si>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</si>
  <si>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</si>
  <si>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</si>
  <si>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</si>
  <si>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</si>
  <si>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</si>
  <si>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</si>
  <si>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</si>
  <si>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</si>
  <si>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</si>
  <si>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</si>
  <si>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</si>
  <si>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</si>
  <si>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</si>
  <si>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</si>
  <si>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</si>
  <si>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</si>
  <si>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</si>
  <si>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</si>
  <si>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</si>
  <si>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</si>
  <si>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</si>
  <si>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</si>
  <si>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</si>
  <si>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</si>
  <si>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</si>
  <si>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</si>
  <si>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</si>
  <si>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</si>
  <si>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</si>
  <si>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</si>
  <si>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</si>
  <si>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</si>
  <si>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</si>
  <si>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</si>
  <si>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</si>
  <si>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</si>
  <si>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</si>
  <si>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</si>
  <si>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</si>
  <si>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</si>
  <si>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</si>
  <si>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</si>
  <si>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</si>
  <si>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</si>
  <si>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</si>
  <si>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</si>
  <si>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</si>
  <si>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</si>
  <si>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</si>
  <si>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</si>
  <si>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</si>
  <si>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</si>
  <si>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</si>
  <si>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</si>
  <si>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</si>
  <si>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</si>
  <si>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</si>
  <si>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</si>
  <si>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</si>
  <si>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</si>
  <si>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</si>
  <si>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</si>
  <si>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</si>
  <si>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</si>
  <si>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</si>
  <si>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</si>
  <si>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</si>
  <si>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</si>
  <si>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</si>
  <si>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</si>
  <si>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</si>
  <si>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</si>
  <si>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</si>
  <si>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</si>
  <si>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</si>
  <si>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</si>
  <si>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</si>
  <si>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</si>
  <si>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</si>
  <si>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</si>
  <si>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</si>
  <si>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</si>
  <si>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</si>
  <si>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</si>
  <si>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</si>
  <si>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</si>
  <si>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</si>
  <si>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</si>
  <si>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</si>
  <si>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</si>
  <si>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</si>
  <si>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</si>
  <si>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</si>
  <si>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</si>
  <si>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</si>
  <si>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</si>
  <si>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</si>
  <si>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</si>
  <si>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</si>
  <si>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</si>
  <si>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</si>
  <si>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</si>
  <si>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</si>
  <si>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</si>
  <si>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</si>
  <si>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</si>
  <si>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</si>
  <si>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</si>
  <si>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</si>
  <si>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</si>
  <si>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</si>
  <si>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</si>
  <si>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</si>
  <si>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</si>
  <si>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</si>
  <si>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</si>
  <si>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</si>
  <si>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</si>
  <si>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</si>
  <si>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</si>
  <si>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</si>
  <si>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</si>
  <si>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</si>
  <si>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</si>
  <si>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</si>
  <si>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</si>
  <si>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</si>
  <si>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</si>
  <si>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</si>
  <si>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</si>
  <si>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</si>
  <si>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</si>
  <si>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</si>
  <si>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</si>
  <si>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</si>
  <si>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</si>
  <si>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</si>
  <si>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</si>
  <si>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</si>
  <si>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</si>
  <si>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</si>
  <si>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</si>
  <si>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</si>
  <si>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</si>
  <si>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</si>
  <si>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</si>
  <si>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</si>
  <si>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</si>
  <si>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</si>
  <si>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</si>
  <si>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</si>
  <si>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</si>
  <si>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</si>
  <si>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</si>
  <si>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</si>
  <si>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</si>
  <si>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</si>
  <si>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</si>
  <si>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</si>
  <si>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</si>
  <si>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</si>
  <si>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</si>
  <si>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</si>
  <si>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</si>
  <si>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</si>
  <si>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</si>
  <si>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</si>
  <si>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</si>
  <si>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</si>
  <si>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</si>
  <si>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</si>
  <si>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</si>
  <si>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</si>
  <si>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</si>
  <si>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</si>
  <si>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</si>
  <si>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</si>
  <si>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</si>
  <si>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</si>
  <si>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</si>
  <si>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</si>
  <si>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</si>
  <si>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</si>
  <si>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</si>
  <si>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</si>
  <si>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</si>
  <si>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</si>
  <si>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</si>
  <si>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</si>
  <si>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</si>
  <si>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</si>
  <si>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</si>
  <si>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</si>
  <si>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</si>
  <si>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</si>
  <si>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</si>
  <si>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</si>
  <si>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</si>
  <si>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</si>
  <si>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</si>
  <si>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</si>
  <si>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</si>
  <si>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</si>
  <si>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</si>
  <si>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</si>
  <si>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</si>
  <si>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</si>
  <si>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</si>
  <si>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</si>
  <si>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</si>
  <si>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</si>
  <si>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</si>
  <si>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</si>
  <si>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</si>
  <si>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</si>
  <si>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</si>
  <si>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</si>
  <si>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</si>
  <si>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</si>
  <si>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</si>
  <si>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</si>
  <si>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</si>
  <si>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</si>
  <si>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</si>
  <si>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</si>
  <si>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</si>
  <si>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</si>
  <si>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</si>
  <si>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</si>
  <si>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</si>
  <si>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</si>
  <si>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</si>
  <si>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</si>
  <si>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</si>
  <si>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</si>
  <si>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</si>
  <si>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</si>
  <si>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</si>
  <si>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</si>
  <si>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</si>
  <si>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</si>
  <si>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</si>
  <si>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</si>
  <si>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</si>
  <si>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</si>
  <si>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</si>
  <si>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</si>
  <si>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</si>
  <si>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</si>
  <si>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</si>
  <si>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</si>
  <si>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</si>
  <si>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</si>
  <si>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</si>
  <si>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</si>
  <si>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</si>
  <si>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</si>
  <si>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</si>
  <si>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</si>
  <si>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</si>
  <si>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</si>
  <si>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</si>
  <si>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</si>
  <si>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</si>
  <si>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</si>
  <si>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</si>
  <si>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</si>
  <si>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</si>
  <si>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</si>
  <si>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</si>
  <si>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</si>
  <si>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</si>
  <si>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</si>
  <si>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</si>
  <si>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</si>
  <si>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</si>
  <si>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</si>
  <si>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</si>
  <si>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</si>
  <si>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</si>
  <si>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</si>
  <si>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</si>
  <si>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</si>
  <si>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</si>
  <si>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</si>
  <si>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</si>
  <si>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</si>
  <si>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</si>
  <si>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</si>
  <si>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</si>
  <si>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</si>
  <si>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</si>
  <si>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</si>
  <si>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</si>
  <si>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</si>
  <si>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</si>
  <si>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</si>
  <si>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</si>
  <si>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</si>
  <si>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</si>
  <si>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</si>
  <si>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</si>
  <si>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</si>
  <si>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</si>
  <si>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</si>
  <si>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</si>
  <si>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</si>
  <si>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</si>
  <si>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</si>
  <si>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</si>
  <si>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</si>
  <si>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</si>
  <si>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</si>
  <si>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</si>
  <si>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</si>
  <si>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</si>
  <si>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</si>
  <si>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</si>
  <si>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</si>
  <si>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</si>
  <si>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</si>
  <si>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</si>
  <si>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</si>
  <si>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</si>
  <si>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</si>
  <si>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</si>
  <si>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</si>
  <si>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</si>
  <si>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</si>
  <si>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</si>
  <si>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</si>
  <si>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</si>
  <si>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</si>
  <si>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</si>
  <si>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</si>
  <si>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</si>
  <si>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</si>
  <si>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</si>
  <si>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</si>
  <si>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</si>
  <si>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</si>
  <si>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</si>
  <si>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</si>
  <si>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</si>
  <si>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</si>
  <si>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</si>
  <si>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</si>
  <si>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</si>
  <si>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</si>
  <si>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</si>
  <si>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</si>
  <si>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</si>
  <si>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</si>
  <si>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</si>
  <si>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</si>
  <si>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</si>
  <si>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</si>
  <si>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</si>
  <si>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</si>
  <si>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</si>
  <si>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</si>
  <si>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</si>
  <si>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</si>
  <si>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</si>
  <si>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</si>
  <si>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</si>
  <si>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</si>
  <si>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</si>
  <si>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</si>
  <si>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</si>
  <si>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</si>
  <si>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</si>
  <si>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</si>
  <si>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</si>
  <si>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</si>
  <si>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</si>
  <si>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</si>
  <si>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</si>
  <si>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</si>
  <si>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</si>
  <si>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</si>
  <si>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</si>
  <si>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</si>
  <si>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</si>
  <si>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</si>
  <si>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</si>
  <si>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</si>
  <si>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</si>
  <si>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</si>
  <si>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</si>
  <si>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</si>
  <si>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</si>
  <si>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</si>
  <si>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</si>
  <si>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</si>
  <si>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</si>
  <si>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</si>
  <si>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</si>
  <si>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</si>
  <si>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</si>
  <si>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</si>
  <si>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</si>
  <si>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</si>
  <si>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</si>
  <si>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</si>
  <si>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</si>
  <si>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</si>
  <si>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</si>
  <si>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</si>
  <si>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</si>
  <si>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</si>
  <si>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</si>
  <si>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</si>
  <si>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</si>
  <si>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</si>
  <si>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</si>
  <si>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</si>
  <si>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</si>
  <si>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</si>
  <si>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</si>
  <si>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</si>
  <si>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</si>
  <si>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</si>
  <si>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</si>
  <si>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</si>
  <si>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</si>
  <si>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</si>
  <si>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</si>
  <si>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</si>
  <si>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</si>
  <si>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</si>
  <si>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</si>
  <si>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</si>
  <si>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</si>
  <si>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</si>
  <si>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</si>
  <si>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</si>
  <si>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</si>
  <si>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</si>
  <si>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</si>
  <si>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</si>
  <si>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</si>
  <si>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</si>
  <si>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</si>
  <si>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</si>
  <si>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</si>
  <si>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</si>
  <si>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</si>
  <si>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</si>
  <si>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</si>
  <si>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</si>
  <si>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</si>
  <si>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</si>
  <si>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</si>
  <si>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</si>
  <si>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</si>
  <si>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</si>
  <si>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</si>
  <si>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</si>
  <si>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</si>
  <si>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</si>
  <si>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</si>
  <si>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</si>
  <si>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</si>
  <si>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</si>
  <si>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</si>
  <si>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</si>
  <si>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</si>
  <si>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</si>
  <si>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</si>
  <si>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</si>
  <si>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</si>
  <si>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</si>
  <si>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</si>
  <si>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</si>
  <si>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</si>
  <si>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</si>
  <si>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</si>
  <si>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</si>
  <si>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</si>
  <si>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</si>
  <si>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</si>
  <si>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</si>
  <si>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</si>
  <si>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</si>
  <si>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</si>
  <si>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</si>
  <si>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</si>
  <si>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</si>
  <si>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</si>
  <si>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</si>
  <si>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</si>
  <si>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</si>
  <si>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</si>
  <si>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</si>
  <si>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</si>
  <si>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</si>
  <si>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</si>
  <si>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</si>
  <si>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</si>
  <si>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</si>
  <si>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</si>
  <si>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</si>
  <si>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</si>
  <si>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</si>
  <si>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</si>
  <si>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</si>
  <si>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</si>
  <si>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</si>
  <si>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</si>
  <si>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</si>
  <si>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</si>
  <si>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</si>
  <si>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</si>
  <si>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</si>
  <si>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</si>
  <si>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</si>
  <si>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</si>
  <si>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</si>
  <si>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</si>
  <si>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</si>
  <si>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</si>
  <si>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</si>
  <si>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</si>
  <si>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</si>
  <si>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</si>
  <si>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</si>
  <si>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</si>
  <si>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</si>
  <si>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</si>
  <si>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</si>
  <si>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</si>
  <si>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</si>
  <si>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</si>
  <si>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</si>
  <si>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</si>
  <si>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</si>
  <si>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</si>
  <si>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</si>
  <si>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</si>
  <si>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</si>
  <si>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</si>
  <si>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</si>
  <si>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</si>
  <si>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</si>
  <si>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</si>
  <si>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</si>
  <si>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</si>
  <si>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</si>
  <si>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</si>
  <si>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</si>
  <si>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</si>
  <si>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</si>
  <si>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</si>
  <si>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</si>
  <si>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</si>
  <si>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</si>
  <si>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</si>
  <si>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</si>
  <si>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</si>
  <si>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</si>
  <si>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</si>
  <si>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</si>
  <si>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</si>
  <si>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</si>
  <si>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</si>
  <si>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</si>
  <si>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</si>
  <si>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</si>
  <si>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</si>
  <si>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</si>
  <si>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</si>
  <si>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</si>
  <si>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</si>
  <si>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</si>
  <si>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</si>
  <si>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</si>
  <si>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</si>
  <si>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</si>
  <si>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</si>
  <si>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</si>
  <si>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</si>
  <si>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</si>
  <si>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</si>
  <si>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</si>
  <si>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</si>
  <si>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</si>
  <si>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</si>
  <si>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</si>
  <si>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</si>
  <si>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</si>
  <si>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</si>
  <si>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</si>
  <si>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</si>
  <si>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</si>
  <si>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</si>
  <si>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</si>
  <si>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</si>
  <si>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</si>
  <si>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</si>
  <si>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</si>
  <si>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</si>
  <si>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</si>
  <si>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</si>
  <si>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</si>
  <si>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</si>
  <si>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</si>
  <si>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</si>
  <si>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</si>
  <si>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</si>
  <si>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</si>
  <si>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</si>
  <si>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</si>
  <si>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</si>
  <si>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</si>
  <si>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</si>
  <si>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</si>
  <si>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</si>
  <si>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</si>
  <si>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</si>
  <si>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</si>
  <si>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</si>
  <si>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</si>
  <si>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</si>
  <si>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</si>
  <si>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</si>
  <si>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</si>
  <si>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</si>
  <si>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</si>
  <si>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</si>
  <si>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</si>
  <si>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</si>
  <si>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</si>
  <si>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</si>
  <si>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</si>
  <si>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</si>
  <si>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</si>
  <si>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</si>
  <si>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</si>
  <si>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</si>
  <si>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</si>
  <si>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</si>
  <si>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</si>
  <si>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</si>
  <si>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</si>
  <si>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</si>
  <si>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</si>
  <si>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</si>
  <si>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</si>
  <si>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</si>
  <si>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</si>
  <si>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</si>
  <si>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</si>
  <si>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</si>
  <si>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</si>
  <si>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</si>
  <si>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</si>
  <si>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</si>
  <si>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</si>
  <si>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</si>
  <si>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</si>
  <si>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</si>
  <si>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</si>
  <si>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</si>
  <si>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</si>
  <si>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</si>
  <si>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</si>
  <si>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</si>
  <si>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</si>
  <si>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</si>
  <si>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</si>
  <si>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</si>
  <si>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</si>
  <si>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</si>
  <si>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</si>
  <si>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</si>
  <si>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</si>
  <si>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</si>
  <si>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</si>
  <si>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</si>
  <si>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</si>
  <si>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</si>
  <si>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</si>
  <si>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</si>
  <si>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</si>
  <si>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</si>
  <si>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</si>
  <si>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</si>
  <si>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</si>
  <si>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</si>
  <si>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</si>
  <si>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</si>
  <si>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</si>
  <si>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</si>
  <si>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</si>
  <si>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</si>
  <si>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</si>
  <si>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</si>
  <si>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</si>
  <si>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</si>
  <si>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</si>
  <si>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</si>
  <si>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</si>
  <si>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</si>
  <si>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</si>
  <si>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</si>
  <si>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</si>
  <si>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</si>
  <si>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</si>
  <si>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</si>
  <si>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</si>
  <si>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</si>
  <si>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</si>
  <si>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</si>
  <si>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</si>
  <si>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</si>
  <si>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</si>
  <si>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</si>
  <si>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</si>
  <si>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</si>
  <si>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</si>
  <si>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</si>
  <si>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</si>
  <si>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</si>
  <si>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</si>
  <si>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</si>
  <si>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</si>
  <si>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</si>
  <si>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</si>
  <si>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</si>
  <si>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</si>
  <si>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</si>
  <si>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</si>
  <si>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</si>
  <si>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</si>
  <si>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</si>
  <si>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</si>
  <si>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</si>
  <si>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</si>
  <si>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</si>
  <si>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</si>
  <si>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</si>
  <si>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</si>
  <si>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</si>
  <si>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</si>
  <si>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</si>
  <si>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</si>
  <si>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</si>
  <si>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</si>
  <si>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</si>
  <si>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</si>
  <si>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</si>
  <si>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</si>
  <si>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</si>
  <si>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</si>
  <si>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</si>
  <si>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</si>
  <si>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</si>
  <si>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</si>
  <si>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</si>
  <si>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</si>
  <si>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</si>
  <si>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</si>
  <si>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</si>
  <si>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</si>
  <si>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</si>
  <si>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</si>
  <si>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</si>
  <si>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</si>
  <si>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</si>
  <si>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</si>
  <si>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</si>
  <si>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</si>
  <si>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</si>
  <si>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</si>
  <si>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</si>
  <si>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</si>
  <si>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</si>
  <si>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</si>
  <si>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</si>
  <si>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</si>
  <si>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</si>
  <si>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</si>
  <si>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</si>
  <si>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</si>
  <si>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</si>
  <si>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</si>
  <si>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</si>
  <si>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</si>
  <si>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</si>
  <si>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</si>
  <si>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</si>
  <si>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</si>
  <si>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</si>
  <si>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</si>
  <si>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</si>
  <si>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</si>
  <si>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</si>
  <si>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</si>
  <si>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</si>
  <si>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</si>
  <si>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</si>
  <si>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</si>
  <si>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</si>
  <si>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</si>
  <si>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</si>
  <si>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</si>
  <si>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</si>
  <si>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</si>
  <si>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</si>
  <si>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</si>
  <si>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</si>
  <si>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</si>
  <si>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</si>
  <si>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</si>
  <si>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</si>
  <si>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</si>
  <si>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</si>
  <si>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</si>
  <si>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</si>
  <si>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</si>
  <si>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</si>
  <si>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</si>
  <si>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</si>
  <si>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</si>
  <si>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</si>
  <si>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</si>
  <si>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</si>
  <si>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</si>
  <si>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</si>
  <si>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</si>
  <si>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</si>
  <si>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</si>
  <si>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</si>
  <si>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</si>
  <si>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</si>
  <si>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</si>
  <si>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</si>
  <si>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</si>
  <si>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</si>
  <si>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</si>
  <si>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</si>
  <si>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</si>
  <si>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</si>
  <si>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</si>
  <si>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</si>
  <si>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</si>
  <si>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</si>
  <si>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</si>
  <si>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</si>
  <si>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</si>
  <si>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</si>
  <si>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</si>
  <si>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</si>
  <si>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</si>
  <si>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</si>
  <si>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</si>
  <si>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</si>
  <si>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</si>
  <si>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</si>
  <si>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</si>
  <si>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</si>
  <si>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</si>
  <si>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</si>
  <si>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</si>
  <si>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</si>
  <si>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</si>
  <si>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</si>
  <si>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</si>
  <si>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</si>
  <si>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</si>
  <si>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</si>
  <si>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</si>
  <si>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</si>
  <si>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</si>
  <si>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</si>
  <si>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</si>
  <si>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</si>
  <si>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</si>
  <si>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</si>
  <si>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</si>
  <si>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</si>
  <si>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</si>
  <si>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</si>
  <si>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</si>
  <si>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</si>
  <si>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</si>
  <si>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</si>
  <si>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</si>
  <si>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</si>
  <si>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</si>
  <si>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</si>
  <si>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</si>
  <si>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</si>
  <si>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</si>
  <si>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</si>
  <si>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</si>
  <si>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</si>
  <si>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</si>
  <si>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</si>
  <si>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</si>
  <si>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</si>
  <si>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</si>
  <si>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</si>
  <si>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</si>
  <si>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</si>
  <si>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</si>
  <si>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</si>
  <si>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</si>
  <si>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</si>
  <si>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</si>
  <si>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</si>
  <si>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</si>
  <si>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</si>
  <si>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</si>
  <si>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</si>
  <si>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</si>
  <si>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</si>
  <si>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</si>
  <si>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</si>
  <si>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</si>
  <si>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</si>
  <si>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</si>
  <si>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</si>
  <si>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</si>
  <si>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</si>
  <si>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</si>
  <si>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</si>
  <si>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</si>
  <si>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</si>
  <si>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</si>
  <si>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</si>
  <si>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</si>
  <si>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</si>
  <si>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</si>
  <si>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</si>
  <si>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</si>
  <si>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</si>
  <si>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</si>
  <si>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</si>
  <si>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</si>
  <si>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</si>
  <si>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</si>
  <si>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</si>
  <si>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</si>
  <si>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</si>
  <si>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</si>
  <si>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</si>
  <si>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</si>
  <si>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</si>
  <si>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</si>
  <si>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</si>
  <si>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</si>
  <si>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</si>
  <si>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</si>
  <si>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</si>
  <si>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</si>
  <si>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</si>
  <si>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</si>
  <si>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</si>
  <si>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</si>
  <si>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</si>
  <si>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</si>
  <si>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</si>
  <si>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</si>
  <si>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</si>
  <si>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</si>
  <si>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</si>
  <si>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</si>
  <si>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</si>
  <si>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</si>
  <si>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</si>
  <si>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</si>
  <si>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</si>
  <si>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</si>
  <si>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</si>
  <si>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</si>
  <si>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</si>
  <si>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</si>
  <si>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</si>
  <si>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</si>
  <si>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</si>
  <si>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</si>
  <si>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</si>
  <si>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</si>
  <si>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</si>
  <si>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</si>
  <si>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</si>
  <si>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</si>
  <si>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</si>
  <si>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</si>
  <si>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</si>
  <si>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</si>
  <si>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</si>
  <si>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</si>
  <si>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</si>
  <si>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</si>
  <si>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</si>
  <si>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</si>
  <si>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</si>
  <si>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</si>
  <si>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</si>
  <si>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</si>
  <si>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</si>
  <si>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</si>
  <si>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</si>
  <si>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</si>
  <si>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</si>
  <si>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</si>
  <si>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</si>
  <si>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</si>
  <si>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</si>
  <si>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</si>
  <si>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</si>
  <si>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</si>
  <si>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</si>
  <si>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</si>
  <si>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</si>
  <si>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</si>
  <si>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</si>
  <si>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</si>
  <si>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</si>
  <si>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</si>
  <si>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</si>
  <si>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</si>
  <si>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</si>
  <si>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</si>
  <si>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</si>
  <si>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</si>
  <si>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</si>
  <si>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</si>
  <si>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</si>
  <si>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</si>
  <si>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</si>
  <si>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</si>
  <si>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</si>
  <si>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</si>
  <si>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</si>
  <si>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</si>
  <si>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</si>
  <si>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</si>
  <si>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</si>
  <si>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</si>
  <si>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</si>
  <si>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</si>
  <si>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</si>
  <si>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</si>
  <si>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</si>
  <si>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</si>
  <si>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</si>
  <si>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</si>
  <si>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</si>
  <si>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</si>
  <si>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</si>
  <si>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</si>
  <si>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</si>
  <si>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</si>
  <si>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</si>
  <si>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</si>
  <si>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</si>
  <si>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</si>
  <si>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</si>
  <si>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</si>
  <si>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</si>
  <si>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</si>
  <si>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</si>
  <si>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</si>
  <si>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</si>
  <si>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</si>
  <si>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</si>
  <si>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</si>
  <si>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</si>
  <si>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</si>
  <si>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</si>
  <si>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</si>
  <si>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</si>
  <si>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</si>
  <si>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</si>
  <si>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</si>
  <si>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</si>
  <si>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</si>
  <si>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</si>
  <si>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</si>
  <si>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</si>
  <si>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</si>
  <si>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</si>
  <si>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</si>
  <si>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</si>
  <si>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</si>
  <si>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</si>
  <si>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</si>
  <si>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</si>
  <si>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</si>
  <si>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</si>
  <si>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</si>
  <si>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</si>
  <si>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</si>
  <si>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</si>
  <si>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</si>
  <si>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</si>
  <si>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</si>
  <si>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</si>
  <si>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</si>
  <si>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</si>
  <si>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</si>
  <si>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</si>
  <si>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</si>
  <si>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</si>
  <si>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</si>
  <si>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</si>
  <si>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</si>
  <si>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</si>
  <si>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</si>
  <si>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</si>
  <si>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</si>
  <si>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</si>
  <si>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</si>
  <si>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</si>
  <si>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</si>
  <si>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</si>
  <si>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</si>
  <si>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</si>
  <si>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</si>
  <si>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</si>
  <si>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</si>
  <si>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</si>
  <si>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</si>
  <si>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</si>
  <si>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</si>
  <si>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</si>
  <si>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</si>
  <si>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</si>
  <si>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</si>
  <si>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</si>
  <si>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</si>
  <si>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</si>
  <si>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</si>
  <si>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</si>
  <si>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</si>
  <si>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</si>
  <si>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</si>
  <si>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</si>
  <si>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</si>
  <si>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</si>
  <si>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</si>
  <si>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</si>
  <si>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</si>
  <si>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</si>
  <si>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</si>
  <si>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</si>
  <si>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</si>
  <si>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</si>
  <si>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</si>
  <si>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</si>
  <si>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</si>
  <si>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</si>
  <si>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</si>
  <si>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</si>
  <si>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</si>
  <si>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</si>
  <si>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</si>
  <si>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</si>
  <si>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</si>
  <si>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</si>
  <si>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</si>
  <si>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</si>
  <si>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</si>
  <si>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</si>
  <si>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</si>
  <si>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</si>
  <si>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</si>
  <si>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</si>
  <si>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</si>
  <si>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</si>
  <si>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</si>
  <si>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</si>
  <si>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</si>
  <si>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</si>
  <si>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</si>
  <si>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</si>
  <si>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</si>
  <si>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</si>
  <si>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</si>
  <si>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</si>
  <si>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</si>
  <si>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</si>
  <si>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</si>
  <si>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</si>
  <si>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</si>
  <si>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</si>
  <si>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</si>
  <si>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</si>
  <si>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</si>
  <si>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</si>
  <si>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</si>
  <si>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</si>
  <si>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</si>
  <si>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</si>
  <si>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</si>
  <si>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</si>
  <si>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</si>
  <si>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</si>
  <si>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</si>
  <si>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</si>
  <si>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</si>
  <si>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</si>
  <si>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</si>
  <si>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</si>
  <si>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</si>
  <si>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</si>
  <si>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</si>
  <si>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</si>
  <si>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</si>
  <si>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</si>
  <si>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</si>
  <si>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</si>
  <si>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</si>
  <si>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</si>
  <si>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</si>
  <si>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</si>
  <si>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</si>
  <si>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</si>
  <si>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</si>
  <si>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</si>
  <si>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</si>
  <si>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</si>
  <si>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</si>
  <si>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</si>
  <si>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</si>
  <si>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</si>
  <si>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</si>
  <si>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</si>
  <si>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</si>
  <si>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</si>
  <si>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</si>
  <si>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</si>
  <si>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</si>
  <si>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</si>
  <si>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</si>
  <si>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</si>
  <si>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</si>
  <si>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</si>
  <si>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</si>
  <si>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</si>
  <si>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</si>
  <si>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</si>
  <si>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</si>
  <si>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</si>
  <si>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</si>
  <si>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</si>
  <si>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</si>
  <si>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</si>
  <si>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</si>
  <si>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</si>
  <si>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</si>
  <si>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</si>
  <si>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</si>
  <si>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</si>
  <si>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</si>
  <si>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</si>
  <si>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</si>
  <si>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</si>
  <si>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</si>
  <si>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</si>
  <si>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</si>
  <si>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</si>
  <si>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</si>
  <si>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</si>
  <si>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</si>
  <si>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</si>
  <si>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</si>
  <si>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</si>
  <si>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</si>
  <si>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</si>
  <si>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</si>
  <si>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</si>
  <si>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</si>
  <si>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</si>
  <si>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</si>
  <si>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</si>
  <si>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</si>
  <si>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</si>
  <si>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</si>
  <si>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</si>
  <si>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</si>
  <si>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</si>
  <si>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</si>
  <si>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</si>
  <si>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</si>
  <si>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</si>
  <si>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</si>
  <si>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</si>
  <si>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</si>
  <si>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</si>
  <si>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</si>
  <si>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</si>
  <si>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</si>
  <si>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</si>
  <si>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</si>
  <si>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</si>
  <si>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</si>
  <si>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</si>
  <si>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</si>
  <si>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</si>
  <si>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</si>
  <si>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</si>
  <si>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</si>
  <si>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</si>
  <si>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</si>
  <si>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</si>
  <si>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</si>
  <si>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</si>
  <si>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</si>
  <si>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</si>
  <si>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</si>
  <si>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</si>
  <si>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</si>
  <si>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</si>
  <si>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</si>
  <si>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</si>
  <si>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</si>
  <si>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</si>
  <si>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</si>
  <si>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</si>
  <si>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</si>
  <si>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</si>
  <si>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</si>
  <si>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</si>
  <si>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</si>
  <si>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</si>
  <si>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</si>
  <si>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</si>
  <si>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</si>
  <si>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</si>
  <si>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</si>
  <si>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</si>
  <si>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</si>
  <si>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</si>
  <si>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</si>
  <si>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</si>
  <si>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</si>
  <si>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</si>
  <si>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</si>
  <si>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</si>
  <si>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</si>
  <si>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</si>
  <si>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</si>
  <si>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</si>
  <si>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</si>
  <si>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</si>
  <si>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</si>
  <si>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</si>
  <si>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</si>
  <si>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</si>
  <si>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</si>
  <si>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</si>
  <si>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</si>
  <si>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</si>
  <si>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</si>
  <si>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</si>
  <si>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</si>
  <si>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</si>
  <si>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</si>
  <si>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</si>
  <si>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</si>
  <si>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</si>
  <si>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</si>
  <si>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</si>
  <si>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</si>
  <si>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</si>
  <si>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</si>
  <si>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</si>
  <si>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</si>
  <si>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</si>
  <si>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</si>
  <si>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</si>
  <si>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</si>
  <si>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</si>
  <si>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</si>
  <si>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</si>
  <si>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</si>
  <si>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</si>
  <si>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</si>
  <si>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</si>
  <si>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</si>
  <si>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</si>
  <si>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</si>
  <si>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</si>
  <si>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</si>
  <si>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</si>
  <si>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</si>
  <si>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</si>
  <si>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</si>
  <si>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</si>
  <si>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</si>
  <si>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</si>
  <si>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</si>
  <si>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</si>
  <si>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</si>
  <si>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</si>
  <si>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</si>
  <si>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</si>
  <si>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</si>
  <si>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</si>
  <si>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</si>
  <si>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</si>
  <si>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</si>
  <si>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</si>
  <si>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</si>
  <si>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</si>
  <si>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</si>
  <si>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</si>
  <si>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</si>
  <si>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</si>
  <si>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</si>
  <si>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</si>
  <si>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</si>
  <si>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</si>
  <si>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</si>
  <si>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</si>
  <si>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</si>
  <si>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</si>
  <si>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</si>
  <si>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</si>
  <si>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</si>
  <si>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</si>
  <si>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</si>
  <si>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</si>
  <si>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</si>
  <si>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</si>
  <si>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</si>
  <si>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</si>
  <si>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</si>
  <si>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</si>
  <si>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</si>
  <si>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</si>
  <si>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</si>
  <si>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</si>
  <si>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</si>
  <si>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</si>
  <si>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</si>
  <si>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</si>
  <si>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</si>
  <si>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</si>
  <si>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</si>
  <si>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</si>
  <si>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</si>
  <si>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</si>
  <si>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</si>
  <si>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</si>
  <si>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</si>
  <si>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</si>
  <si>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</si>
  <si>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</si>
  <si>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</si>
  <si>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</si>
  <si>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</si>
  <si>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</si>
  <si>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</si>
  <si>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</si>
  <si>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</si>
  <si>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</si>
  <si>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</si>
  <si>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</si>
  <si>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</si>
  <si>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</si>
  <si>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</si>
  <si>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</si>
  <si>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</si>
  <si>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</si>
  <si>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</si>
  <si>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</si>
  <si>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</si>
  <si>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</si>
  <si>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</si>
  <si>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</si>
  <si>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</si>
  <si>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</si>
  <si>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</si>
  <si>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</si>
  <si>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</si>
  <si>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</si>
  <si>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</si>
  <si>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</si>
  <si>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</si>
  <si>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</si>
  <si>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</si>
  <si>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</si>
  <si>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</si>
  <si>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</si>
  <si>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</si>
  <si>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</si>
  <si>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</si>
  <si>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</si>
  <si>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</si>
  <si>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</si>
  <si>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</si>
  <si>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</si>
  <si>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</si>
  <si>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</si>
  <si>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</si>
  <si>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</si>
  <si>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</si>
  <si>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</si>
  <si>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</si>
  <si>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</si>
  <si>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</si>
  <si>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</si>
  <si>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</si>
  <si>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</si>
  <si>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</si>
  <si>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</si>
  <si>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</si>
  <si>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</si>
  <si>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</si>
  <si>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</si>
  <si>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</si>
  <si>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</si>
  <si>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</si>
  <si>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</si>
  <si>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</si>
  <si>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</si>
  <si>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</si>
  <si>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</si>
  <si>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</si>
  <si>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</si>
  <si>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</si>
  <si>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</si>
  <si>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</si>
  <si>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</si>
  <si>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</si>
  <si>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</si>
  <si>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</si>
  <si>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</si>
  <si>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</si>
  <si>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</si>
  <si>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</si>
  <si>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</si>
  <si>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</si>
  <si>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</si>
  <si>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</si>
  <si>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</si>
  <si>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</si>
  <si>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</si>
  <si>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</si>
  <si>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</si>
  <si>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</si>
  <si>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</si>
  <si>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</si>
  <si>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</si>
  <si>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</si>
  <si>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</si>
  <si>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</si>
  <si>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</si>
  <si>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</si>
  <si>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</si>
  <si>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</si>
  <si>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</si>
  <si>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</si>
  <si>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</si>
  <si>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</si>
  <si>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</si>
  <si>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</si>
  <si>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</si>
  <si>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</si>
  <si>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</si>
  <si>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</si>
  <si>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</si>
  <si>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</si>
  <si>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</si>
  <si>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</si>
  <si>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</si>
  <si>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</si>
  <si>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</si>
  <si>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</si>
  <si>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</si>
  <si>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</si>
  <si>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</si>
  <si>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</si>
  <si>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</si>
  <si>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</si>
  <si>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</si>
  <si>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</si>
  <si>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</si>
  <si>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</si>
  <si>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</si>
  <si>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</si>
  <si>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</si>
  <si>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</si>
  <si>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</si>
  <si>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</si>
  <si>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</si>
  <si>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</si>
  <si>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</si>
  <si>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</si>
  <si>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</si>
  <si>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</si>
  <si>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</si>
  <si>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</si>
  <si>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</si>
  <si>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</si>
  <si>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</si>
  <si>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</si>
  <si>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</si>
  <si>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</si>
  <si>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</si>
  <si>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</si>
  <si>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</si>
  <si>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</si>
  <si>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</si>
  <si>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</si>
  <si>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</si>
  <si>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</si>
  <si>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</si>
  <si>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</si>
  <si>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</si>
  <si>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</si>
  <si>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</si>
  <si>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</si>
  <si>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</si>
  <si>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</si>
  <si>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</si>
  <si>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</si>
  <si>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</si>
  <si>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</si>
  <si>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</si>
  <si>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</si>
  <si>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</si>
  <si>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</si>
  <si>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</si>
  <si>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</si>
  <si>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</si>
  <si>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</si>
  <si>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</si>
  <si>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</si>
  <si>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</si>
  <si>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</si>
  <si>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</si>
  <si>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</si>
  <si>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</si>
  <si>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</si>
  <si>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</si>
  <si>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</si>
  <si>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</si>
  <si>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</si>
  <si>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</si>
  <si>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</si>
  <si>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</si>
  <si>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</si>
  <si>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</si>
  <si>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</si>
  <si>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</si>
  <si>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</si>
  <si>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</si>
  <si>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</si>
  <si>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</si>
  <si>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</si>
  <si>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</si>
  <si>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</si>
  <si>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</si>
  <si>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</si>
  <si>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</si>
  <si>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</si>
  <si>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</si>
  <si>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</si>
  <si>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</si>
  <si>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</si>
  <si>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</si>
  <si>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</si>
  <si>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</si>
  <si>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</si>
  <si>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</si>
  <si>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</si>
  <si>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</si>
  <si>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</si>
  <si>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</si>
  <si>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</si>
  <si>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</si>
  <si>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</si>
  <si>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</si>
  <si>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</si>
  <si>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</si>
  <si>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</si>
  <si>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</si>
  <si>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</si>
  <si>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</si>
  <si>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</si>
  <si>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</si>
  <si>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</si>
  <si>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</si>
  <si>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</si>
  <si>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</si>
  <si>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</si>
  <si>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</si>
  <si>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</si>
  <si>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</si>
  <si>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</si>
  <si>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</si>
  <si>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</si>
  <si>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</si>
  <si>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</si>
  <si>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</si>
  <si>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</si>
  <si>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</si>
  <si>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</si>
  <si>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</si>
  <si>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</si>
  <si>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</si>
  <si>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</si>
  <si>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</si>
  <si>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</si>
  <si>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</si>
  <si>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</si>
  <si>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</si>
  <si>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</si>
  <si>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</si>
  <si>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</si>
  <si>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</si>
  <si>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</si>
  <si>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</si>
  <si>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</si>
  <si>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</si>
  <si>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</si>
  <si>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</si>
  <si>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</si>
  <si>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</si>
  <si>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</si>
  <si>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</si>
  <si>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</si>
  <si>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</si>
  <si>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</si>
  <si>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</si>
  <si>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</si>
  <si>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</si>
  <si>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</si>
  <si>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</si>
  <si>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</si>
  <si>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</si>
  <si>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</si>
  <si>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</si>
  <si>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</si>
  <si>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</si>
  <si>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</si>
  <si>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</si>
  <si>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</si>
  <si>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</si>
  <si>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</si>
  <si>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</si>
  <si>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</si>
  <si>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</si>
  <si>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</si>
  <si>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</si>
  <si>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</si>
  <si>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</si>
  <si>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</si>
  <si>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</si>
  <si>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</si>
  <si>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</si>
  <si>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</si>
  <si>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</si>
  <si>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</si>
  <si>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</si>
  <si>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</si>
  <si>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</si>
  <si>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</si>
  <si>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</si>
  <si>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</si>
  <si>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</si>
  <si>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</si>
  <si>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</si>
  <si>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</si>
  <si>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</si>
  <si>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</si>
  <si>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</si>
  <si>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</si>
  <si>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</si>
  <si>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</si>
  <si>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</si>
  <si>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</si>
  <si>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</si>
  <si>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</si>
  <si>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</si>
  <si>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</si>
  <si>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</si>
  <si>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</si>
  <si>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</si>
  <si>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</si>
  <si>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</si>
  <si>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</si>
  <si>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</si>
  <si>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</si>
  <si>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</si>
  <si>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</si>
  <si>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</si>
  <si>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</si>
  <si>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</si>
  <si>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</si>
  <si>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</si>
  <si>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</si>
  <si>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</si>
  <si>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</si>
  <si>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</si>
  <si>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</si>
  <si>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</si>
  <si>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</si>
  <si>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</si>
  <si>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</si>
  <si>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</si>
  <si>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</si>
  <si>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</si>
  <si>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</si>
  <si>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</si>
  <si>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</si>
  <si>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</si>
  <si>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</si>
  <si>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</si>
  <si>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</si>
  <si>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</si>
  <si>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</si>
  <si>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</si>
  <si>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</si>
  <si>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</si>
  <si>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</si>
  <si>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</si>
  <si>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</si>
  <si>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</si>
  <si>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</si>
  <si>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</si>
  <si>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</si>
  <si>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</si>
  <si>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</si>
  <si>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</si>
  <si>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</si>
  <si>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</si>
  <si>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</si>
  <si>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</si>
  <si>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</si>
  <si>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</si>
  <si>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</si>
  <si>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</si>
  <si>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</si>
  <si>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</si>
  <si>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</si>
  <si>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</si>
  <si>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</si>
  <si>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</si>
  <si>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</si>
  <si>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</si>
  <si>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</si>
  <si>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</si>
  <si>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</si>
  <si>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</si>
  <si>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</si>
  <si>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</si>
  <si>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</si>
  <si>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</si>
  <si>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</si>
  <si>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</si>
  <si>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</si>
  <si>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</si>
  <si>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</si>
  <si>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</si>
  <si>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</si>
  <si>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</si>
  <si>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</si>
  <si>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</si>
  <si>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</si>
  <si>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</si>
  <si>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</si>
  <si>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</si>
  <si>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</si>
  <si>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</si>
  <si>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</si>
  <si>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</si>
  <si>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</si>
  <si>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</si>
  <si>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</si>
  <si>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</si>
  <si>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</si>
  <si>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</si>
  <si>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</si>
  <si>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</si>
  <si>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</si>
  <si>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</si>
  <si>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</si>
  <si>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</si>
  <si>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</si>
  <si>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</si>
  <si>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</si>
  <si>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</si>
  <si>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</si>
  <si>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</si>
  <si>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</si>
  <si>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</si>
  <si>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</si>
  <si>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</si>
  <si>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</si>
  <si>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</si>
  <si>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</si>
  <si>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</si>
  <si>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</si>
  <si>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</si>
  <si>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</si>
  <si>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</si>
  <si>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</si>
  <si>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</si>
  <si>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</si>
  <si>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</si>
  <si>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</si>
  <si>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</si>
  <si>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</si>
  <si>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</si>
  <si>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</si>
  <si>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</si>
  <si>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</si>
  <si>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</si>
  <si>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</si>
  <si>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</si>
  <si>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</si>
  <si>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</si>
  <si>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</si>
  <si>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</si>
  <si>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</si>
  <si>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</si>
  <si>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</si>
  <si>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</si>
  <si>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</si>
  <si>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</si>
  <si>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</si>
  <si>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</si>
  <si>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</si>
  <si>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</si>
  <si>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</si>
  <si>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</si>
  <si>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</si>
  <si>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</si>
  <si>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</si>
  <si>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</si>
  <si>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</si>
  <si>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</si>
  <si>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</si>
  <si>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</si>
  <si>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</si>
  <si>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</si>
  <si>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</si>
  <si>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</si>
  <si>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</si>
  <si>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</si>
  <si>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</si>
  <si>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</si>
  <si>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</si>
  <si>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</si>
  <si>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</si>
  <si>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</si>
  <si>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</si>
  <si>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</si>
  <si>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</si>
  <si>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</si>
  <si>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</si>
  <si>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</si>
  <si>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</si>
  <si>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</si>
  <si>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</si>
  <si>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</si>
  <si>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</si>
  <si>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</si>
  <si>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</si>
  <si>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</si>
  <si>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</si>
  <si>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</si>
  <si>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</si>
  <si>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</si>
  <si>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</si>
  <si>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</si>
  <si>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</si>
  <si>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</si>
  <si>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</si>
  <si>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</si>
  <si>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</si>
  <si>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</si>
  <si>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</si>
  <si>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</si>
  <si>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</si>
  <si>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</si>
  <si>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</si>
  <si>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</si>
  <si>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</si>
  <si>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</si>
  <si>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</si>
  <si>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</si>
  <si>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</si>
  <si>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</si>
  <si>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</si>
  <si>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</si>
  <si>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</si>
  <si>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</si>
  <si>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</si>
  <si>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</si>
  <si>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</si>
  <si>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</si>
  <si>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</si>
  <si>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</si>
  <si>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</si>
  <si>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</si>
  <si>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</si>
  <si>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</si>
  <si>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</si>
  <si>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</si>
  <si>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</si>
  <si>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</si>
  <si>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</si>
  <si>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</si>
  <si>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</si>
  <si>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</si>
  <si>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</si>
  <si>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</si>
  <si>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</si>
  <si>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</si>
  <si>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</si>
  <si>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</si>
  <si>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</si>
  <si>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</si>
  <si>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</si>
  <si>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</si>
  <si>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</si>
  <si>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</si>
  <si>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</si>
  <si>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</si>
  <si>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</si>
  <si>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</si>
  <si>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</si>
  <si>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</si>
  <si>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</si>
  <si>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</si>
  <si>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</si>
  <si>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</si>
  <si>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</si>
  <si>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</si>
  <si>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</si>
  <si>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</si>
  <si>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</si>
  <si>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</si>
  <si>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</si>
  <si>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</si>
  <si>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</si>
  <si>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</si>
  <si>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</si>
  <si>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</si>
  <si>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</si>
  <si>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</si>
  <si>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</si>
  <si>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</si>
  <si>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</si>
  <si>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</si>
  <si>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</si>
  <si>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</si>
  <si>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</si>
  <si>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</si>
  <si>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</si>
  <si>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</si>
  <si>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</si>
  <si>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</si>
  <si>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</si>
  <si>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</si>
  <si>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</si>
  <si>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</si>
  <si>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</si>
  <si>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</si>
  <si>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</si>
  <si>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</si>
  <si>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</si>
  <si>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</si>
  <si>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</si>
  <si>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</si>
  <si>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</si>
  <si>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</si>
  <si>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</si>
  <si>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</si>
  <si>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</si>
  <si>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</si>
  <si>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</si>
  <si>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</si>
  <si>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</si>
  <si>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</si>
  <si>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</si>
  <si>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</si>
  <si>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</si>
  <si>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</si>
  <si>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</si>
  <si>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</si>
  <si>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</si>
  <si>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</si>
  <si>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</si>
  <si>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</si>
  <si>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</si>
  <si>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</si>
  <si>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</si>
  <si>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</si>
  <si>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</si>
  <si>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</si>
  <si>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</si>
  <si>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</si>
  <si>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</si>
  <si>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</si>
  <si>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</si>
  <si>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</si>
  <si>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</si>
  <si>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</si>
  <si>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</si>
  <si>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</si>
  <si>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</si>
  <si>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</si>
  <si>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</si>
  <si>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</si>
  <si>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</si>
  <si>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</si>
  <si>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</si>
  <si>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</si>
  <si>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</si>
  <si>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</si>
  <si>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</si>
  <si>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</si>
  <si>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</si>
  <si>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</si>
  <si>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</si>
  <si>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</si>
  <si>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</si>
  <si>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</si>
  <si>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</si>
  <si>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</si>
  <si>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</si>
  <si>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</si>
  <si>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</si>
  <si>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</si>
  <si>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</si>
  <si>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</si>
  <si>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</si>
  <si>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</si>
  <si>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</si>
  <si>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</si>
  <si>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</si>
  <si>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</si>
  <si>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</si>
  <si>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</si>
  <si>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</si>
  <si>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</si>
  <si>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</si>
  <si>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</si>
  <si>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</si>
  <si>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</si>
  <si>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</si>
  <si>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</si>
  <si>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</si>
  <si>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</si>
  <si>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</si>
  <si>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</si>
  <si>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</si>
  <si>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</si>
  <si>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</si>
  <si>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</si>
  <si>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</si>
  <si>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</si>
  <si>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</si>
  <si>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</si>
  <si>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</si>
  <si>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</si>
  <si>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</si>
  <si>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</si>
  <si>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</si>
  <si>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</si>
  <si>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</si>
  <si>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</si>
  <si>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</si>
  <si>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</si>
  <si>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</si>
  <si>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</si>
  <si>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</si>
  <si>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</si>
  <si>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</si>
  <si>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</si>
  <si>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</si>
  <si>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</si>
  <si>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</si>
  <si>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</si>
  <si>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</si>
  <si>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</si>
  <si>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</si>
  <si>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</si>
  <si>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</si>
  <si>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</si>
  <si>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</si>
  <si>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</si>
  <si>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</si>
  <si>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</si>
  <si>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</si>
  <si>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</si>
  <si>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</si>
  <si>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</si>
  <si>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</si>
  <si>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</si>
  <si>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</si>
  <si>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</si>
  <si>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</si>
  <si>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</si>
  <si>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</si>
  <si>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</si>
  <si>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</si>
  <si>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</si>
  <si>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</si>
  <si>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</si>
  <si>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</si>
  <si>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</si>
  <si>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</si>
  <si>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</si>
  <si>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</si>
  <si>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</si>
  <si>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</si>
  <si>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</si>
  <si>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</si>
  <si>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</si>
  <si>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</si>
  <si>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</si>
  <si>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</si>
  <si>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</si>
  <si>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</si>
  <si>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</si>
  <si>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</si>
  <si>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</si>
  <si>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</si>
  <si>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</si>
  <si>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</si>
  <si>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</si>
  <si>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</si>
  <si>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</si>
  <si>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</si>
  <si>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</si>
  <si>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</si>
  <si>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</si>
  <si>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</si>
  <si>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</si>
  <si>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</si>
  <si>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</si>
  <si>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</si>
  <si>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</si>
  <si>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</si>
  <si>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</si>
  <si>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</si>
  <si>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</si>
  <si>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</si>
  <si>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</si>
  <si>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</si>
  <si>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</si>
  <si>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</si>
  <si>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</si>
  <si>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</si>
  <si>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</si>
  <si>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</si>
  <si>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</si>
  <si>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</si>
  <si>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</si>
  <si>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</si>
  <si>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</si>
  <si>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</si>
  <si>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</si>
  <si>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</si>
  <si>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</si>
  <si>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</si>
  <si>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</si>
  <si>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</si>
  <si>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</si>
  <si>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</si>
  <si>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</si>
  <si>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</si>
  <si>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</si>
  <si>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</si>
  <si>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</si>
  <si>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</si>
  <si>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</si>
  <si>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</si>
  <si>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</si>
  <si>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</si>
  <si>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</si>
  <si>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</si>
  <si>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</si>
  <si>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</si>
  <si>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</si>
  <si>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</si>
  <si>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</si>
  <si>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</si>
  <si>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</si>
  <si>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</si>
  <si>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</si>
  <si>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</si>
  <si>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</si>
  <si>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</si>
  <si>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</si>
  <si>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</si>
  <si>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</si>
  <si>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</si>
  <si>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</si>
  <si>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</si>
  <si>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</si>
  <si>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</si>
  <si>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</si>
  <si>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</si>
  <si>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</si>
  <si>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</si>
  <si>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</si>
  <si>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</si>
  <si>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</si>
  <si>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</si>
  <si>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</si>
  <si>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</si>
  <si>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</si>
  <si>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</si>
  <si>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</si>
  <si>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</si>
  <si>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</si>
  <si>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</si>
  <si>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</si>
  <si>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</si>
  <si>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</si>
  <si>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</si>
  <si>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</si>
  <si>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</si>
  <si>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</si>
  <si>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</si>
  <si>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</si>
  <si>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</si>
  <si>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</si>
  <si>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</si>
  <si>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</si>
  <si>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</si>
  <si>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</si>
  <si>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</si>
  <si>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</si>
  <si>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</si>
  <si>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</si>
  <si>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</si>
  <si>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</si>
  <si>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</si>
  <si>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</si>
  <si>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</si>
  <si>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</si>
  <si>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</si>
  <si>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</si>
  <si>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</si>
  <si>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</si>
  <si>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</si>
  <si>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</si>
  <si>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</si>
  <si>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</si>
  <si>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</si>
  <si>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</si>
  <si>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</si>
  <si>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</si>
  <si>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</si>
  <si>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</si>
  <si>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</si>
  <si>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</si>
  <si>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</si>
  <si>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</si>
  <si>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</si>
  <si>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</si>
  <si>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</si>
  <si>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</si>
  <si>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</si>
  <si>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</si>
  <si>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</si>
  <si>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</si>
  <si>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</si>
  <si>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</si>
  <si>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</si>
  <si>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</si>
  <si>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</si>
  <si>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</si>
  <si>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</si>
  <si>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</si>
  <si>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</si>
  <si>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</si>
  <si>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</si>
  <si>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</si>
  <si>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</si>
  <si>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</si>
  <si>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</si>
  <si>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</si>
  <si>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</si>
  <si>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</si>
  <si>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</si>
  <si>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</si>
  <si>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</si>
  <si>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</si>
  <si>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</si>
  <si>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</si>
  <si>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</si>
  <si>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</si>
  <si>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</si>
  <si>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</si>
  <si>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</si>
  <si>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</si>
  <si>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</si>
  <si>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</si>
  <si>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</si>
  <si>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</si>
  <si>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</si>
  <si>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</si>
  <si>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</si>
  <si>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</si>
  <si>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</si>
  <si>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</si>
  <si>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</si>
  <si>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</si>
  <si>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</si>
  <si>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</si>
  <si>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</si>
  <si>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</si>
  <si>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</si>
  <si>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</si>
  <si>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</si>
  <si>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</si>
  <si>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</si>
  <si>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</si>
  <si>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</si>
  <si>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</si>
  <si>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</si>
  <si>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</si>
  <si>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</si>
  <si>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</si>
  <si>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</si>
  <si>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</si>
  <si>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</si>
  <si>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</si>
  <si>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</si>
  <si>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</si>
  <si>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</si>
  <si>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</si>
  <si>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</si>
  <si>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</si>
  <si>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</si>
  <si>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</si>
  <si>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</si>
  <si>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</si>
  <si>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</si>
  <si>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</si>
  <si>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</si>
  <si>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</si>
  <si>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</si>
  <si>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</si>
  <si>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</si>
  <si>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</si>
  <si>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</si>
  <si>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</si>
  <si>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</si>
  <si>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</si>
  <si>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</si>
  <si>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</si>
  <si>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</si>
  <si>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</si>
  <si>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</si>
  <si>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</si>
  <si>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</si>
  <si>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</si>
  <si>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</si>
  <si>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</si>
  <si>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</si>
  <si>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</si>
  <si>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</si>
  <si>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</si>
  <si>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</si>
  <si>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</si>
  <si>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</si>
  <si>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</si>
  <si>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</si>
  <si>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</si>
  <si>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</si>
  <si>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</si>
  <si>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</si>
  <si>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</si>
  <si>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</si>
  <si>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</si>
  <si>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</si>
  <si>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</si>
  <si>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</si>
  <si>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</si>
  <si>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</si>
  <si>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</si>
  <si>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</si>
  <si>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</si>
  <si>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</si>
  <si>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</si>
  <si>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</si>
  <si>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</si>
  <si>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</si>
  <si>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</si>
  <si>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</si>
  <si>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</si>
  <si>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</si>
  <si>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</si>
  <si>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</si>
  <si>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</si>
  <si>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</si>
  <si>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</si>
  <si>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</si>
  <si>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</si>
  <si>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</si>
  <si>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</si>
  <si>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</si>
  <si>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</si>
  <si>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</si>
  <si>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</si>
  <si>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</si>
  <si>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</si>
  <si>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</si>
  <si>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</si>
  <si>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</si>
  <si>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</si>
  <si>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</si>
  <si>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</si>
  <si>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</si>
  <si>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</si>
  <si>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</si>
  <si>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</si>
  <si>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</si>
  <si>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</si>
  <si>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</si>
  <si>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</si>
  <si>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</si>
  <si>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</si>
  <si>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</si>
  <si>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</si>
  <si>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</si>
  <si>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</si>
  <si>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</si>
  <si>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</si>
  <si>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</si>
  <si>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</si>
  <si>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</si>
  <si>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</si>
  <si>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</si>
  <si>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</si>
  <si>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</si>
  <si>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</si>
  <si>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</si>
  <si>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</si>
  <si>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</si>
  <si>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</si>
  <si>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</si>
  <si>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</si>
  <si>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</si>
  <si>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</si>
  <si>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</si>
  <si>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</si>
  <si>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</si>
  <si>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</si>
  <si>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</si>
  <si>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</si>
  <si>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</si>
  <si>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</si>
  <si>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</si>
  <si>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</si>
  <si>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</si>
  <si>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</si>
  <si>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</si>
  <si>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</si>
  <si>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</si>
  <si>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</si>
  <si>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</si>
  <si>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</si>
  <si>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</si>
  <si>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</si>
  <si>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</si>
  <si>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</si>
  <si>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</si>
  <si>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</si>
  <si>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</si>
  <si>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</si>
  <si>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</si>
  <si>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</si>
  <si>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</si>
  <si>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</si>
  <si>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</si>
  <si>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</si>
  <si>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</si>
  <si>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</si>
  <si>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</si>
  <si>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</si>
  <si>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</si>
  <si>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</si>
  <si>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</si>
  <si>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</si>
  <si>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</si>
  <si>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</si>
  <si>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</si>
  <si>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</si>
  <si>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</si>
  <si>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</si>
  <si>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</si>
  <si>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</si>
  <si>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</si>
  <si>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</si>
  <si>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</si>
  <si>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</si>
  <si>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</si>
  <si>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</si>
  <si>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</si>
  <si>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</si>
  <si>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</si>
  <si>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</si>
  <si>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</si>
  <si>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</si>
  <si>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</si>
  <si>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</si>
  <si>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</si>
  <si>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</si>
  <si>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</si>
  <si>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</si>
  <si>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</si>
  <si>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</si>
  <si>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</si>
  <si>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</si>
  <si>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</si>
  <si>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</si>
  <si>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</si>
  <si>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</si>
  <si>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</si>
  <si>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</si>
  <si>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</si>
  <si>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</si>
  <si>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</si>
  <si>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</si>
  <si>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</si>
  <si>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</si>
  <si>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</si>
  <si>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</si>
  <si>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</si>
  <si>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</si>
  <si>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</si>
  <si>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</si>
  <si>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</si>
  <si>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</si>
  <si>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</si>
  <si>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</si>
  <si>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</si>
  <si>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</si>
  <si>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</si>
  <si>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</si>
  <si>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</si>
  <si>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</si>
  <si>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</si>
  <si>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</si>
  <si>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</si>
  <si>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</si>
  <si>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</si>
  <si>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</si>
  <si>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</si>
  <si>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</si>
  <si>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</si>
  <si>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</si>
  <si>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</si>
  <si>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</si>
  <si>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</si>
  <si>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</si>
  <si>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</si>
  <si>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</si>
  <si>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</si>
  <si>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</si>
  <si>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</si>
  <si>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</si>
  <si>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</si>
  <si>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</si>
  <si>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</si>
  <si>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</si>
  <si>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</si>
  <si>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</si>
  <si>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</si>
  <si>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</si>
  <si>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</si>
  <si>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</si>
  <si>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</si>
  <si>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</si>
  <si>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</si>
  <si>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</si>
  <si>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</si>
  <si>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</si>
  <si>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</si>
  <si>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</si>
  <si>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</si>
  <si>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</si>
  <si>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</si>
  <si>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</si>
  <si>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</si>
  <si>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</si>
  <si>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</si>
  <si>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</si>
  <si>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</si>
  <si>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</si>
  <si>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</si>
  <si>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</si>
  <si>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</si>
  <si>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</si>
  <si>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</si>
  <si>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</si>
  <si>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</si>
  <si>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</si>
  <si>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</si>
  <si>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</si>
  <si>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</si>
  <si>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</si>
  <si>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</si>
  <si>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</si>
  <si>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</si>
  <si>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</si>
  <si>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</si>
  <si>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</si>
  <si>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</si>
  <si>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</si>
  <si>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</si>
  <si>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</si>
  <si>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</si>
  <si>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</si>
  <si>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</si>
  <si>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</si>
  <si>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</si>
  <si>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</si>
  <si>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</si>
  <si>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</si>
  <si>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</si>
  <si>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</si>
  <si>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</si>
  <si>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</si>
  <si>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</si>
  <si>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</si>
  <si>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</si>
  <si>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</si>
  <si>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</si>
  <si>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</si>
  <si>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</si>
  <si>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</si>
  <si>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</si>
  <si>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</si>
  <si>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</si>
  <si>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</si>
  <si>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</si>
  <si>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</si>
  <si>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</si>
  <si>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</si>
  <si>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</si>
  <si>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</si>
  <si>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</si>
  <si>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</si>
  <si>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</si>
  <si>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</si>
  <si>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</si>
  <si>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</si>
  <si>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</si>
  <si>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</si>
  <si>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</si>
  <si>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</si>
  <si>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</si>
  <si>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</si>
  <si>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</si>
  <si>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</si>
  <si>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</si>
  <si>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</si>
  <si>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</si>
  <si>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</si>
  <si>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</si>
  <si>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</si>
  <si>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</si>
  <si>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</si>
  <si>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</si>
  <si>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</si>
  <si>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</si>
  <si>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</si>
  <si>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</si>
  <si>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</si>
  <si>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</si>
  <si>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</si>
  <si>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</si>
  <si>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</si>
  <si>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</si>
  <si>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</si>
  <si>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</si>
  <si>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</si>
  <si>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</si>
  <si>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</si>
  <si>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</si>
  <si>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</si>
  <si>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</si>
  <si>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</si>
  <si>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</si>
  <si>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</si>
  <si>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</si>
  <si>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</si>
  <si>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</si>
  <si>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</si>
  <si>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</si>
  <si>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</si>
  <si>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</si>
  <si>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</si>
  <si>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</si>
  <si>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</si>
  <si>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</si>
  <si>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</si>
  <si>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</si>
  <si>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</si>
  <si>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</si>
  <si>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</si>
  <si>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</si>
  <si>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</si>
  <si>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</si>
  <si>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</si>
  <si>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</si>
  <si>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</si>
  <si>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</si>
  <si>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</si>
  <si>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</si>
  <si>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</si>
  <si>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</si>
  <si>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</si>
  <si>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</si>
  <si>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</si>
  <si>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</si>
  <si>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</si>
  <si>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</si>
  <si>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</si>
  <si>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</si>
  <si>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</si>
  <si>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</si>
  <si>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</si>
  <si>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</si>
  <si>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</si>
  <si>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</si>
  <si>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</si>
  <si>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</si>
  <si>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</si>
  <si>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</si>
  <si>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</si>
  <si>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</si>
  <si>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</si>
  <si>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</si>
  <si>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</si>
  <si>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</si>
  <si>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</si>
  <si>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</si>
  <si>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</si>
  <si>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</si>
  <si>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</si>
  <si>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</si>
  <si>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</si>
  <si>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</si>
  <si>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</si>
  <si>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</si>
  <si>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</si>
  <si>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</si>
  <si>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</si>
  <si>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</si>
  <si>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</si>
  <si>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</si>
  <si>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</si>
  <si>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</si>
  <si>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</si>
  <si>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</si>
  <si>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</si>
  <si>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</si>
  <si>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</si>
  <si>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</si>
  <si>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</si>
  <si>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</si>
  <si>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</si>
  <si>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</si>
  <si>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</si>
  <si>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</si>
  <si>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</si>
  <si>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</si>
  <si>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</si>
  <si>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</si>
  <si>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</si>
  <si>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</si>
  <si>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</si>
  <si>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</si>
  <si>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</si>
  <si>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</si>
  <si>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</si>
  <si>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</si>
  <si>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</si>
  <si>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</si>
  <si>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</si>
  <si>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</si>
  <si>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</si>
  <si>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</si>
  <si>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</si>
  <si>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</si>
  <si>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</si>
  <si>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</si>
  <si>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</si>
  <si>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</si>
  <si>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</si>
  <si>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</si>
  <si>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</si>
  <si>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</si>
  <si>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</si>
  <si>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</si>
  <si>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</si>
  <si>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</si>
  <si>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</si>
  <si>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</si>
  <si>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</si>
  <si>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</si>
  <si>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</si>
  <si>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</si>
  <si>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</si>
  <si>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</si>
  <si>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</si>
  <si>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</si>
  <si>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</si>
  <si>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</si>
  <si>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</si>
  <si>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</si>
  <si>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</si>
  <si>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</si>
  <si>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</si>
  <si>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</si>
  <si>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</si>
  <si>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</si>
  <si>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</si>
  <si>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</si>
  <si>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</si>
  <si>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</si>
  <si>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</si>
  <si>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</si>
  <si>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</si>
  <si>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</si>
  <si>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</si>
  <si>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</si>
  <si>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</si>
  <si>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</si>
  <si>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</si>
  <si>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</si>
  <si>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</si>
  <si>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</si>
  <si>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</si>
  <si>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</si>
  <si>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</si>
  <si>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</si>
  <si>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</si>
  <si>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</si>
  <si>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</si>
  <si>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</si>
  <si>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</si>
  <si>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</si>
  <si>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</si>
  <si>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</si>
  <si>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</si>
  <si>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</si>
  <si>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</si>
  <si>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</si>
  <si>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</si>
  <si>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</si>
  <si>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</si>
  <si>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</si>
  <si>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</si>
  <si>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</si>
  <si>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</si>
  <si>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</si>
  <si>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</si>
  <si>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</si>
  <si>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</si>
  <si>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</si>
  <si>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</si>
  <si>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</si>
  <si>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</si>
  <si>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</si>
  <si>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</si>
  <si>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</si>
  <si>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</si>
  <si>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</si>
  <si>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</si>
  <si>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</si>
  <si>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</si>
  <si>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</si>
  <si>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</si>
  <si>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</si>
  <si>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</si>
  <si>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</si>
  <si>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</si>
  <si>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</si>
  <si>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</si>
  <si>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</si>
  <si>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</si>
  <si>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</si>
  <si>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</si>
  <si>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</si>
  <si>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</si>
  <si>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</si>
  <si>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</si>
  <si>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</si>
  <si>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</si>
  <si>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</si>
  <si>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</si>
  <si>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</si>
  <si>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</si>
  <si>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</si>
  <si>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</si>
  <si>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</si>
  <si>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</si>
  <si>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</si>
  <si>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</si>
  <si>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</si>
  <si>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</si>
  <si>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</si>
  <si>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</si>
  <si>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</si>
  <si>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</si>
  <si>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</si>
  <si>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</si>
  <si>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</si>
  <si>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</si>
  <si>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</si>
  <si>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</si>
  <si>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</si>
  <si>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</si>
  <si>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</si>
  <si>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</si>
  <si>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</si>
  <si>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</si>
  <si>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</si>
  <si>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</si>
  <si>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</si>
  <si>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</si>
  <si>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</si>
  <si>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</si>
  <si>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</si>
  <si>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</si>
  <si>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</si>
  <si>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</si>
  <si>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</si>
  <si>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</si>
  <si>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</si>
  <si>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</si>
  <si>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</si>
  <si>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</si>
  <si>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</si>
  <si>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</si>
  <si>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</si>
  <si>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</si>
  <si>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</si>
  <si>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</si>
  <si>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</si>
  <si>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</si>
  <si>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</si>
  <si>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</si>
  <si>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</si>
  <si>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</si>
  <si>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</si>
  <si>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</si>
  <si>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</si>
  <si>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</si>
  <si>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</si>
  <si>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</si>
  <si>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</si>
  <si>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</si>
  <si>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</si>
  <si>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</si>
  <si>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</si>
  <si>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</si>
  <si>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</si>
  <si>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</si>
  <si>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</si>
  <si>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</si>
  <si>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</si>
  <si>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</si>
  <si>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</si>
  <si>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</si>
  <si>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</si>
  <si>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</si>
  <si>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</si>
  <si>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</si>
  <si>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</si>
  <si>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</si>
  <si>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</si>
  <si>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</si>
  <si>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</si>
  <si>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</si>
  <si>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</si>
  <si>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</si>
  <si>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</si>
  <si>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</si>
  <si>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</si>
  <si>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</si>
  <si>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</si>
  <si>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</si>
  <si>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</si>
  <si>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</si>
  <si>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</si>
  <si>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</si>
  <si>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</si>
  <si>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</si>
  <si>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</si>
  <si>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</si>
  <si>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</si>
  <si>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</si>
  <si>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</si>
  <si>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</si>
  <si>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</si>
  <si>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</si>
  <si>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</si>
  <si>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</si>
  <si>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</si>
  <si>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</si>
  <si>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</si>
  <si>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</si>
  <si>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</si>
  <si>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</si>
  <si>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</si>
  <si>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</si>
  <si>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</si>
  <si>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</si>
  <si>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</si>
  <si>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</si>
  <si>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</si>
  <si>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</si>
  <si>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</si>
  <si>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</si>
  <si>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</si>
  <si>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</si>
  <si>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</si>
  <si>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</si>
  <si>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</si>
  <si>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</si>
  <si>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</si>
  <si>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</si>
  <si>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</si>
  <si>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</si>
  <si>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</si>
  <si>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</si>
  <si>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</si>
  <si>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</si>
  <si>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</si>
  <si>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</si>
  <si>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</si>
  <si>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</si>
  <si>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</si>
  <si>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</si>
  <si>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</si>
  <si>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</si>
  <si>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</si>
  <si>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</si>
  <si>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</si>
  <si>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</si>
  <si>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</si>
  <si>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</si>
  <si>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</si>
  <si>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</si>
  <si>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</si>
  <si>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</si>
  <si>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</si>
  <si>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</si>
  <si>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</si>
  <si>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</si>
  <si>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</si>
  <si>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</si>
  <si>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</si>
  <si>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</si>
  <si>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</si>
  <si>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</si>
  <si>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</si>
  <si>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</si>
  <si>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</si>
  <si>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</si>
  <si>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</si>
  <si>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</si>
  <si>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</si>
  <si>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</si>
  <si>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</si>
  <si>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</si>
  <si>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</si>
  <si>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</si>
  <si>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</si>
  <si>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</si>
  <si>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</si>
  <si>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</si>
  <si>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</si>
  <si>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</si>
  <si>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</si>
  <si>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</si>
  <si>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</si>
  <si>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</si>
  <si>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</si>
  <si>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</si>
  <si>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</si>
  <si>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</si>
  <si>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</si>
  <si>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</si>
  <si>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</si>
  <si>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</si>
  <si>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</si>
  <si>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</si>
  <si>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</si>
  <si>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</si>
  <si>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</si>
  <si>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</si>
  <si>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</si>
  <si>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</si>
  <si>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</si>
  <si>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</si>
  <si>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</si>
  <si>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</si>
  <si>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</si>
  <si>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</si>
  <si>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</si>
  <si>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</si>
  <si>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</si>
  <si>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</si>
  <si>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</si>
  <si>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</si>
  <si>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</si>
  <si>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</si>
  <si>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</si>
  <si>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</si>
  <si>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</si>
  <si>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</si>
  <si>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</si>
  <si>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</si>
  <si>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</si>
  <si>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</si>
  <si>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</si>
  <si>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</si>
  <si>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</si>
  <si>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</si>
  <si>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</si>
  <si>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</si>
  <si>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</si>
  <si>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</si>
  <si>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</si>
  <si>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</si>
  <si>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</si>
  <si>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</si>
  <si>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</si>
  <si>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</si>
  <si>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</si>
  <si>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</si>
  <si>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</si>
  <si>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</si>
  <si>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</si>
  <si>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</si>
  <si>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</si>
  <si>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</si>
  <si>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</si>
  <si>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</si>
  <si>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</si>
  <si>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</si>
  <si>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</si>
  <si>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</si>
  <si>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</si>
  <si>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</si>
  <si>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</si>
  <si>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</si>
  <si>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</si>
  <si>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</si>
  <si>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</si>
  <si>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</si>
  <si>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</si>
  <si>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</si>
  <si>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</si>
  <si>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</si>
  <si>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</si>
  <si>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</si>
  <si>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</si>
  <si>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</si>
  <si>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</si>
  <si>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</si>
  <si>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</si>
  <si>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</si>
  <si>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</si>
  <si>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</si>
  <si>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</si>
  <si>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</si>
  <si>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</si>
  <si>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</si>
  <si>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</si>
  <si>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</si>
  <si>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</si>
  <si>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</si>
  <si>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</si>
  <si>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</si>
  <si>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</si>
  <si>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</si>
  <si>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</si>
  <si>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</si>
  <si>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</si>
  <si>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</si>
  <si>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</si>
  <si>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</si>
  <si>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</si>
  <si>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</si>
  <si>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</si>
  <si>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</si>
  <si>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</si>
  <si>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</si>
  <si>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</si>
  <si>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</si>
  <si>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</si>
  <si>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</si>
  <si>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</si>
  <si>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</si>
  <si>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</si>
  <si>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</si>
  <si>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</si>
  <si>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</si>
  <si>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</si>
  <si>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</si>
  <si>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</si>
  <si>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</si>
  <si>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</si>
  <si>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</si>
  <si>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</si>
  <si>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</si>
  <si>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</si>
  <si>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</si>
  <si>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</si>
  <si>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</si>
  <si>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</si>
  <si>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</si>
  <si>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</si>
  <si>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</si>
  <si>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</si>
  <si>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</si>
  <si>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</si>
  <si>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</si>
  <si>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</si>
  <si>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</si>
  <si>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</si>
  <si>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</si>
  <si>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</si>
  <si>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</si>
  <si>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</si>
  <si>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</si>
  <si>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</si>
  <si>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</si>
  <si>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</si>
  <si>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</si>
  <si>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</si>
  <si>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</si>
  <si>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</si>
  <si>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</si>
  <si>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</si>
  <si>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</si>
  <si>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</si>
  <si>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</si>
  <si>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</si>
  <si>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</si>
  <si>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</si>
  <si>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</si>
  <si>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</si>
  <si>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</si>
  <si>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</si>
  <si>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</si>
  <si>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</si>
  <si>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</si>
  <si>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</si>
  <si>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</si>
  <si>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</si>
  <si>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</si>
  <si>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</si>
  <si>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</si>
  <si>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</si>
  <si>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</si>
  <si>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</si>
  <si>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</si>
  <si>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</si>
  <si>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</si>
  <si>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</si>
  <si>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</si>
  <si>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</si>
  <si>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</si>
  <si>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</si>
  <si>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</si>
  <si>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</si>
  <si>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</si>
  <si>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</si>
  <si>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</si>
  <si>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</si>
  <si>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</si>
  <si>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</si>
  <si>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</si>
  <si>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</si>
  <si>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</si>
  <si>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</si>
  <si>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</si>
  <si>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</si>
  <si>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</si>
  <si>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</si>
  <si>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</si>
  <si>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</si>
  <si>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</si>
  <si>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</si>
  <si>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</si>
  <si>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</si>
  <si>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</si>
  <si>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</si>
  <si>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</si>
  <si>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</si>
  <si>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</si>
  <si>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</si>
  <si>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</si>
  <si>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</si>
  <si>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</si>
  <si>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</si>
  <si>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</si>
  <si>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</si>
  <si>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</si>
  <si>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</si>
  <si>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</si>
  <si>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</si>
  <si>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</si>
  <si>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</si>
  <si>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</si>
  <si>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</si>
  <si>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</si>
  <si>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</si>
  <si>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</si>
  <si>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</si>
  <si>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</si>
  <si>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</si>
  <si>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</si>
  <si>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</si>
  <si>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</si>
  <si>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</si>
  <si>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</si>
  <si>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</si>
  <si>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</si>
  <si>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</si>
  <si>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</si>
  <si>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</si>
  <si>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</si>
  <si>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</si>
  <si>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</si>
  <si>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</si>
  <si>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</si>
  <si>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</si>
  <si>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</si>
  <si>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</si>
  <si>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</si>
  <si>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</si>
  <si>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</si>
  <si>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</si>
  <si>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</si>
  <si>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</si>
  <si>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</si>
  <si>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</si>
  <si>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</si>
  <si>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</si>
  <si>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</si>
  <si>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</si>
  <si>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</si>
  <si>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</si>
  <si>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</si>
  <si>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</si>
  <si>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</si>
  <si>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</si>
  <si>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</si>
  <si>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</si>
  <si>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</si>
  <si>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</si>
  <si>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</si>
  <si>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</si>
  <si>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</si>
  <si>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</si>
  <si>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</si>
  <si>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</si>
  <si>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</si>
  <si>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</si>
  <si>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</si>
  <si>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</si>
  <si>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</si>
  <si>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</si>
  <si>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</si>
  <si>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</si>
  <si>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</si>
  <si>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</si>
  <si>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</si>
  <si>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</si>
  <si>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</si>
  <si>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</si>
  <si>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</si>
  <si>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</si>
  <si>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</si>
  <si>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</si>
  <si>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</si>
  <si>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</si>
  <si>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</si>
  <si>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</si>
  <si>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</si>
  <si>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</si>
  <si>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</si>
  <si>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</si>
  <si>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</si>
  <si>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</si>
  <si>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</si>
  <si>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</si>
  <si>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</si>
  <si>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</si>
  <si>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</si>
  <si>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</si>
  <si>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</si>
  <si>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</si>
  <si>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</si>
  <si>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</si>
  <si>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</si>
  <si>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</si>
  <si>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</si>
  <si>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</si>
  <si>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</si>
  <si>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</si>
  <si>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</si>
  <si>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</si>
  <si>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</si>
  <si>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</si>
  <si>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</si>
  <si>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</si>
  <si>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</si>
  <si>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</si>
  <si>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</si>
  <si>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</si>
  <si>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</si>
  <si>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</si>
  <si>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</si>
  <si>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</si>
  <si>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</si>
  <si>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</si>
  <si>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</si>
  <si>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</si>
  <si>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</si>
  <si>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</si>
  <si>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</si>
  <si>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</si>
  <si>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</si>
  <si>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</si>
  <si>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</si>
  <si>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</si>
  <si>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</si>
  <si>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</si>
  <si>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</si>
  <si>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</si>
  <si>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</si>
  <si>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</si>
  <si>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</si>
  <si>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</si>
  <si>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</si>
  <si>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</si>
  <si>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</si>
  <si>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</si>
  <si>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</si>
  <si>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</si>
  <si>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</si>
  <si>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</si>
  <si>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</si>
  <si>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</si>
  <si>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</si>
  <si>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</si>
  <si>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</si>
  <si>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</si>
  <si>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</si>
  <si>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</si>
  <si>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</si>
  <si>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</si>
  <si>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</si>
  <si>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</si>
  <si>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</si>
  <si>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</si>
  <si>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</si>
  <si>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</si>
  <si>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</si>
  <si>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</si>
  <si>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</si>
  <si>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</si>
  <si>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</si>
  <si>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</si>
  <si>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</si>
  <si>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</si>
  <si>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</si>
  <si>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</si>
  <si>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</si>
  <si>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</si>
  <si>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</si>
  <si>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</si>
  <si>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</si>
  <si>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</si>
  <si>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</si>
  <si>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</si>
  <si>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</si>
  <si>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</si>
  <si>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</si>
  <si>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</si>
  <si>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</si>
  <si>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</si>
  <si>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</si>
  <si>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</si>
  <si>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</si>
  <si>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</si>
  <si>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</si>
  <si>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</si>
  <si>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</si>
  <si>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</si>
  <si>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</si>
  <si>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</si>
  <si>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</si>
  <si>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</si>
  <si>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</si>
  <si>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</si>
  <si>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</si>
  <si>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</si>
  <si>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</si>
  <si>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</si>
  <si>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</si>
  <si>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</si>
  <si>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</si>
  <si>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</si>
  <si>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</si>
  <si>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</si>
  <si>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</si>
  <si>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</si>
  <si>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</si>
  <si>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</si>
  <si>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</si>
  <si>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</si>
  <si>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</si>
  <si>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</si>
  <si>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</si>
  <si>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</si>
  <si>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</si>
  <si>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</si>
  <si>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</si>
  <si>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</si>
  <si>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</si>
  <si>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</si>
  <si>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</si>
  <si>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</si>
  <si>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</si>
  <si>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</si>
  <si>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</si>
  <si>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</si>
  <si>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</si>
  <si>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</si>
  <si>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</si>
  <si>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</si>
  <si>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</si>
  <si>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</si>
  <si>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</si>
  <si>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</si>
  <si>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</si>
  <si>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</si>
  <si>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</si>
  <si>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</si>
  <si>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</si>
  <si>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</si>
  <si>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</si>
  <si>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</si>
  <si>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</si>
  <si>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</si>
  <si>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</si>
  <si>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</si>
  <si>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</si>
  <si>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</si>
  <si>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</si>
  <si>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</si>
  <si>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</si>
  <si>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</si>
  <si>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</si>
  <si>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</si>
  <si>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</si>
  <si>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</si>
  <si>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</si>
  <si>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</si>
  <si>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</si>
  <si>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</si>
  <si>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</si>
  <si>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</si>
  <si>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</si>
  <si>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</si>
  <si>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</si>
  <si>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</si>
  <si>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</si>
  <si>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</si>
  <si>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</si>
  <si>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</si>
  <si>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</si>
  <si>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</si>
  <si>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</si>
  <si>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</si>
  <si>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</si>
  <si>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</si>
  <si>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</si>
  <si>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</si>
  <si>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</si>
  <si>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</si>
  <si>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</si>
  <si>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</si>
  <si>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</si>
  <si>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</si>
  <si>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</si>
  <si>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</si>
  <si>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</si>
  <si>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</si>
  <si>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</si>
  <si>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</si>
  <si>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</si>
  <si>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</si>
  <si>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</si>
  <si>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</si>
  <si>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</si>
  <si>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</si>
  <si>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</si>
  <si>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</si>
  <si>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</si>
  <si>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</si>
  <si>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</si>
  <si>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</si>
  <si>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</si>
  <si>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</si>
  <si>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</si>
  <si>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</si>
  <si>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</si>
  <si>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</si>
  <si>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</si>
  <si>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</si>
  <si>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</si>
  <si>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</si>
  <si>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</si>
  <si>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</si>
  <si>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</si>
  <si>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</si>
  <si>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</si>
  <si>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</si>
  <si>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</si>
  <si>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</si>
  <si>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</si>
  <si>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</si>
  <si>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</si>
  <si>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</si>
  <si>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</si>
  <si>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</si>
  <si>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</si>
  <si>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</si>
  <si>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</si>
  <si>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</si>
  <si>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</si>
  <si>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</si>
  <si>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</si>
  <si>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</si>
  <si>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</si>
  <si>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</si>
  <si>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</si>
  <si>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</si>
  <si>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</si>
  <si>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</si>
  <si>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</si>
  <si>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</si>
  <si>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</si>
  <si>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</si>
  <si>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</si>
  <si>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</si>
  <si>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</si>
  <si>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</si>
  <si>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</si>
  <si>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</si>
  <si>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</si>
  <si>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</si>
  <si>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</si>
  <si>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</si>
  <si>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</si>
  <si>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</si>
  <si>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</si>
  <si>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</si>
  <si>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</si>
  <si>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</si>
  <si>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</si>
  <si>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</si>
  <si>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</si>
  <si>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</si>
  <si>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</si>
  <si>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</si>
  <si>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</si>
  <si>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</si>
  <si>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</si>
  <si>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</si>
  <si>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</si>
  <si>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</si>
  <si>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</si>
  <si>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</si>
  <si>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</si>
  <si>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</si>
  <si>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</si>
  <si>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</si>
  <si>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</si>
  <si>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</si>
  <si>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</si>
  <si>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</si>
  <si>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</si>
  <si>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</si>
  <si>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</si>
  <si>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</si>
  <si>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</si>
  <si>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</si>
  <si>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</si>
  <si>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</si>
  <si>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</si>
  <si>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</si>
  <si>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</si>
  <si>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</si>
  <si>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</si>
  <si>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</si>
  <si>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</si>
  <si>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</si>
  <si>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</si>
  <si>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</si>
  <si>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</si>
  <si>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</si>
  <si>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</si>
  <si>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</si>
  <si>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</si>
  <si>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</si>
  <si>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</si>
  <si>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</si>
  <si>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</si>
  <si>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</si>
  <si>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</si>
  <si>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</si>
  <si>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</si>
  <si>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</si>
  <si>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</si>
  <si>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</si>
  <si>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</si>
  <si>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</si>
  <si>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</si>
  <si>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</si>
  <si>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</si>
  <si>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</si>
  <si>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</si>
  <si>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</si>
  <si>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</si>
  <si>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</si>
  <si>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</si>
  <si>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</si>
  <si>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</si>
  <si>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</si>
  <si>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</si>
  <si>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</si>
  <si>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</si>
  <si>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</si>
  <si>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</si>
  <si>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</si>
  <si>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</si>
  <si>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</si>
  <si>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</si>
  <si>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</si>
  <si>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</si>
  <si>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</si>
  <si>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</si>
  <si>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</si>
  <si>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</si>
  <si>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</si>
  <si>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</si>
  <si>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</si>
  <si>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</si>
  <si>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</si>
  <si>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</si>
  <si>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</si>
  <si>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</si>
  <si>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</si>
  <si>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</si>
  <si>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</si>
  <si>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</si>
  <si>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</si>
  <si>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</si>
  <si>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</si>
  <si>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</si>
  <si>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</si>
  <si>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</si>
  <si>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</si>
  <si>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</si>
  <si>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</si>
  <si>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</si>
  <si>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</si>
  <si>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</si>
  <si>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</si>
  <si>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</si>
  <si>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</si>
  <si>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</si>
  <si>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</si>
  <si>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</si>
  <si>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</si>
  <si>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</si>
  <si>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</si>
  <si>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</si>
  <si>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</si>
  <si>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</si>
  <si>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</si>
  <si>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</si>
  <si>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</si>
  <si>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</si>
  <si>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</si>
  <si>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</si>
  <si>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</si>
  <si>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</si>
  <si>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</si>
  <si>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</si>
  <si>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</si>
  <si>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</si>
  <si>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</si>
  <si>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</si>
  <si>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</si>
  <si>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</si>
  <si>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</si>
  <si>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</si>
  <si>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</si>
  <si>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</si>
  <si>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</si>
  <si>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</si>
  <si>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</si>
  <si>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</si>
  <si>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</si>
  <si>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</si>
  <si>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</si>
  <si>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</si>
  <si>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</si>
  <si>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</si>
  <si>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</si>
  <si>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</si>
  <si>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</si>
  <si>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</si>
  <si>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</si>
  <si>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</si>
  <si>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</si>
  <si>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</si>
  <si>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</si>
  <si>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</si>
  <si>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</si>
  <si>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</si>
  <si>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</si>
  <si>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</si>
  <si>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</si>
  <si>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</si>
  <si>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</si>
  <si>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</si>
  <si>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</si>
  <si>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</si>
  <si>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</si>
  <si>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</si>
  <si>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</si>
  <si>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</si>
  <si>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</si>
  <si>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</si>
  <si>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</si>
  <si>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</si>
  <si>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</si>
  <si>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</si>
  <si>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</si>
  <si>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</si>
  <si>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</si>
  <si>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</si>
  <si>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</si>
  <si>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</si>
  <si>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</si>
  <si>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</si>
  <si>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</si>
  <si>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</si>
  <si>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</si>
  <si>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</si>
  <si>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</si>
  <si>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</si>
  <si>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</si>
  <si>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</si>
  <si>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</si>
  <si>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</si>
  <si>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</si>
  <si>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</si>
  <si>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</si>
  <si>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</si>
  <si>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</si>
  <si>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</si>
  <si>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</si>
  <si>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</si>
  <si>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</si>
  <si>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</si>
  <si>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</si>
  <si>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</si>
  <si>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</si>
  <si>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</si>
  <si>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</si>
  <si>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</si>
  <si>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</si>
  <si>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</si>
  <si>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</si>
  <si>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</si>
  <si>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</si>
  <si>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</si>
  <si>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</si>
  <si>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</si>
  <si>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</si>
  <si>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</si>
  <si>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</si>
  <si>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</si>
  <si>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</si>
  <si>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</si>
  <si>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</si>
  <si>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</si>
  <si>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</si>
  <si>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</si>
  <si>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</si>
  <si>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</si>
  <si>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</si>
  <si>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</si>
  <si>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</si>
  <si>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</si>
  <si>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</si>
  <si>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</si>
  <si>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</si>
  <si>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</si>
  <si>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</si>
  <si>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</si>
  <si>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</si>
  <si>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</si>
  <si>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</si>
  <si>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</si>
  <si>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</si>
  <si>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</si>
  <si>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</si>
  <si>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</si>
  <si>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</si>
  <si>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</si>
  <si>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</si>
  <si>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</si>
  <si>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</si>
  <si>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</si>
  <si>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</si>
  <si>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</si>
  <si>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</si>
  <si>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</si>
  <si>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</si>
  <si>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</si>
  <si>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</si>
  <si>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</si>
  <si>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</si>
  <si>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</si>
  <si>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</si>
  <si>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</si>
  <si>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</si>
  <si>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</si>
  <si>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</si>
  <si>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</si>
  <si>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</si>
  <si>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</si>
  <si>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</si>
  <si>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</si>
  <si>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</si>
  <si>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</si>
  <si>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</si>
  <si>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</si>
  <si>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</si>
  <si>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</si>
  <si>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</si>
  <si>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</si>
  <si>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</si>
  <si>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</si>
  <si>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</si>
  <si>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</si>
  <si>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</si>
  <si>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</si>
  <si>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</si>
  <si>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</si>
  <si>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</si>
  <si>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</si>
  <si>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</si>
  <si>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</si>
  <si>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</si>
  <si>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</si>
  <si>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</si>
  <si>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</si>
  <si>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</si>
  <si>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</si>
  <si>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</si>
  <si>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</si>
  <si>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</si>
  <si>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</si>
  <si>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</si>
  <si>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</si>
  <si>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</si>
  <si>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</si>
  <si>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</si>
  <si>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</si>
  <si>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</si>
  <si>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</si>
  <si>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</si>
  <si>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</si>
  <si>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</si>
  <si>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</si>
  <si>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</si>
  <si>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</si>
  <si>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</si>
  <si>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</si>
  <si>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</si>
  <si>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</si>
  <si>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</si>
  <si>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</si>
  <si>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</si>
  <si>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</si>
  <si>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</si>
  <si>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</si>
  <si>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</si>
  <si>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</si>
  <si>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</si>
  <si>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</si>
  <si>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</si>
  <si>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</si>
  <si>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</si>
  <si>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</si>
  <si>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</si>
  <si>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</si>
  <si>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</si>
  <si>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</si>
  <si>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</si>
  <si>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</si>
  <si>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</si>
  <si>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</si>
  <si>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</si>
  <si>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</si>
  <si>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</si>
  <si>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</si>
  <si>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</si>
  <si>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</si>
  <si>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</si>
  <si>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</si>
  <si>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</si>
  <si>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</si>
  <si>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</si>
  <si>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</si>
  <si>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</si>
  <si>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</si>
  <si>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</si>
  <si>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</si>
  <si>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</si>
  <si>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</si>
  <si>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</si>
  <si>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</si>
  <si>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</si>
  <si>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</si>
  <si>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</si>
  <si>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</si>
  <si>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</si>
  <si>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</si>
  <si>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</si>
  <si>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</si>
  <si>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</si>
  <si>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</si>
  <si>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</si>
  <si>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</si>
  <si>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</si>
  <si>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</si>
  <si>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</si>
  <si>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</si>
  <si>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</si>
  <si>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</si>
  <si>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</si>
  <si>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</si>
  <si>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</si>
  <si>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</si>
  <si>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</si>
  <si>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</si>
  <si>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</si>
  <si>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</si>
  <si>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</si>
  <si>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</si>
  <si>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</si>
  <si>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</si>
  <si>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</si>
  <si>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</si>
  <si>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</si>
  <si>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</si>
  <si>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</si>
  <si>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</si>
  <si>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</si>
  <si>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</si>
  <si>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</si>
  <si>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</si>
  <si>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</si>
  <si>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</si>
  <si>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</si>
  <si>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</si>
  <si>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</si>
  <si>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</si>
  <si>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</si>
  <si>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</si>
  <si>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</si>
  <si>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</si>
  <si>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</si>
  <si>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</si>
  <si>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</si>
  <si>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</si>
  <si>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</si>
  <si>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</si>
  <si>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</si>
  <si>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</si>
  <si>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</si>
  <si>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</si>
  <si>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</si>
  <si>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</si>
  <si>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</si>
  <si>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</si>
  <si>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</si>
  <si>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</si>
  <si>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</si>
  <si>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</si>
  <si>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</si>
  <si>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</si>
  <si>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</si>
  <si>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</si>
  <si>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</si>
  <si>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</si>
  <si>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</si>
  <si>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</si>
  <si>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</si>
  <si>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</si>
  <si>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</si>
  <si>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</si>
  <si>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</si>
  <si>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</si>
  <si>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</si>
  <si>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</si>
  <si>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</si>
  <si>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</si>
  <si>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</si>
  <si>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</si>
  <si>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</si>
  <si>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</si>
  <si>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</si>
  <si>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</si>
  <si>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</si>
  <si>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</si>
  <si>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</si>
  <si>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</si>
  <si>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</si>
  <si>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</si>
  <si>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</si>
  <si>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</si>
  <si>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</si>
  <si>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</si>
  <si>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</si>
  <si>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</si>
  <si>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</si>
  <si>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</si>
  <si>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</si>
  <si>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</si>
  <si>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</si>
  <si>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</si>
  <si>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</si>
  <si>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</si>
  <si>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</si>
  <si>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</si>
  <si>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</si>
  <si>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</si>
  <si>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</si>
  <si>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</si>
  <si>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</si>
  <si>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</si>
  <si>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</si>
  <si>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</si>
  <si>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</si>
  <si>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</si>
  <si>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</si>
  <si>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</si>
  <si>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</si>
  <si>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</si>
  <si>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</si>
  <si>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</si>
  <si>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</si>
  <si>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</si>
  <si>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</si>
  <si>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</si>
  <si>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</si>
  <si>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</si>
  <si>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</si>
  <si>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</si>
  <si>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</si>
  <si>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</si>
  <si>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</si>
  <si>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</si>
  <si>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</si>
  <si>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</si>
  <si>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</si>
  <si>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</si>
  <si>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</si>
  <si>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</si>
  <si>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</si>
  <si>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</si>
  <si>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</si>
  <si>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</si>
  <si>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</si>
  <si>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</si>
  <si>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</si>
  <si>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</si>
  <si>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</si>
  <si>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</si>
  <si>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</si>
  <si>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</si>
  <si>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</si>
  <si>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</si>
  <si>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</si>
  <si>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</si>
  <si>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</si>
  <si>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</si>
  <si>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</si>
  <si>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</si>
  <si>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</si>
  <si>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</si>
  <si>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</si>
  <si>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</si>
  <si>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</si>
  <si>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</si>
  <si>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</si>
  <si>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</si>
  <si>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</si>
  <si>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</si>
  <si>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</si>
  <si>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</si>
  <si>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</si>
  <si>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</si>
  <si>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</si>
  <si>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</si>
  <si>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</si>
  <si>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</si>
  <si>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</si>
  <si>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</si>
  <si>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</si>
  <si>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</si>
  <si>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</si>
  <si>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</si>
  <si>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</si>
  <si>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</si>
  <si>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</si>
  <si>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</si>
  <si>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</si>
  <si>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</si>
  <si>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</si>
  <si>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</si>
  <si>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</si>
  <si>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</si>
  <si>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</si>
  <si>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</si>
  <si>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</si>
  <si>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</si>
  <si>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</si>
  <si>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</si>
  <si>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</si>
  <si>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</si>
  <si>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</si>
  <si>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</si>
  <si>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</si>
  <si>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</si>
  <si>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</si>
  <si>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</si>
  <si>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</si>
  <si>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</si>
  <si>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</si>
  <si>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</si>
  <si>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</si>
  <si>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</si>
  <si>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</si>
  <si>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</si>
  <si>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</si>
  <si>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</si>
  <si>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</si>
  <si>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</si>
  <si>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</si>
  <si>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</si>
  <si>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</si>
  <si>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</si>
  <si>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</si>
  <si>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</si>
  <si>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</si>
  <si>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</si>
  <si>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</si>
  <si>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</si>
  <si>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</si>
  <si>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</si>
  <si>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</si>
  <si>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</si>
  <si>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</si>
  <si>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</si>
  <si>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</si>
  <si>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</si>
  <si>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</si>
  <si>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</si>
  <si>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</si>
  <si>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</si>
  <si>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</si>
  <si>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</si>
  <si>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</si>
  <si>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</si>
  <si>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</si>
  <si>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</si>
  <si>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</si>
  <si>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</si>
  <si>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</si>
  <si>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</si>
  <si>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</si>
  <si>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</si>
  <si>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</si>
  <si>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</si>
  <si>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</si>
  <si>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</si>
  <si>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</si>
  <si>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</si>
  <si>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</si>
  <si>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</si>
  <si>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</si>
  <si>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</si>
  <si>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</si>
  <si>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</si>
  <si>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</si>
  <si>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</si>
  <si>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</si>
  <si>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</si>
  <si>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</si>
  <si>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</si>
  <si>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</si>
  <si>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</si>
  <si>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</si>
  <si>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</si>
  <si>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</si>
  <si>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</si>
  <si>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</si>
  <si>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</si>
  <si>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</si>
  <si>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</si>
  <si>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</si>
  <si>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</si>
  <si>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</si>
  <si>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</si>
  <si>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</si>
  <si>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</si>
  <si>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</si>
  <si>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</si>
  <si>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</si>
  <si>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</si>
  <si>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</si>
  <si>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</si>
  <si>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</si>
  <si>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</si>
  <si>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</si>
  <si>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</si>
  <si>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</si>
  <si>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</si>
  <si>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</si>
  <si>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</si>
  <si>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</si>
  <si>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</si>
  <si>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</si>
  <si>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</si>
  <si>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</si>
  <si>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</si>
  <si>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</si>
  <si>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</si>
  <si>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</si>
  <si>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</si>
  <si>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</si>
  <si>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</si>
  <si>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</si>
  <si>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</si>
  <si>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</si>
  <si>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</si>
  <si>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</si>
  <si>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</si>
  <si>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</si>
  <si>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</si>
  <si>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</si>
  <si>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</si>
  <si>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</si>
  <si>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</si>
  <si>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</si>
  <si>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</si>
  <si>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</si>
  <si>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</si>
  <si>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</si>
  <si>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</si>
  <si>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</si>
  <si>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</si>
  <si>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</si>
  <si>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</si>
  <si>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</si>
  <si>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</si>
  <si>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</si>
  <si>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</si>
  <si>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</si>
  <si>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</si>
  <si>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</si>
  <si>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</si>
  <si>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</si>
  <si>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</si>
  <si>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</si>
  <si>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</si>
  <si>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</si>
  <si>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</si>
  <si>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</si>
  <si>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</si>
  <si>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</si>
  <si>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</si>
  <si>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</si>
  <si>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</si>
  <si>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</si>
  <si>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</si>
  <si>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</si>
  <si>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</si>
  <si>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</si>
  <si>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</si>
  <si>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</si>
  <si>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</si>
  <si>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</si>
  <si>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</si>
  <si>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</si>
  <si>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</si>
  <si>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</si>
  <si>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</si>
  <si>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</si>
  <si>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</si>
  <si>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</si>
  <si>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</si>
  <si>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</si>
  <si>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</si>
  <si>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</si>
  <si>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</si>
  <si>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</si>
  <si>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</si>
  <si>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</si>
  <si>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</si>
  <si>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</si>
  <si>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</si>
  <si>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</si>
  <si>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</si>
  <si>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</si>
  <si>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</si>
  <si>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</si>
  <si>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</si>
  <si>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</si>
  <si>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</si>
  <si>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</si>
  <si>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</si>
  <si>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</si>
  <si>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</si>
  <si>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</si>
  <si>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</si>
  <si>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</si>
  <si>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</si>
  <si>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</si>
  <si>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</si>
  <si>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</si>
  <si>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</si>
  <si>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</si>
  <si>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</si>
  <si>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</si>
  <si>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</si>
  <si>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</si>
  <si>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</si>
  <si>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</si>
  <si>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</si>
  <si>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</si>
  <si>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</si>
  <si>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</si>
  <si>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</si>
  <si>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</si>
  <si>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</si>
  <si>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</si>
  <si>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</si>
  <si>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</si>
  <si>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</si>
  <si>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</si>
  <si>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</si>
  <si>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</si>
  <si>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</si>
  <si>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</si>
  <si>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</si>
  <si>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</si>
  <si>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</si>
  <si>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</si>
  <si>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</si>
  <si>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</si>
  <si>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</si>
  <si>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</si>
  <si>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</si>
  <si>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</si>
  <si>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</si>
  <si>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</si>
  <si>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</si>
  <si>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</si>
  <si>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</si>
  <si>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</si>
  <si>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</si>
  <si>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</si>
  <si>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</si>
  <si>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</si>
  <si>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</si>
  <si>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</si>
  <si>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</si>
  <si>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</si>
  <si>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</si>
  <si>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</si>
  <si>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</si>
  <si>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</si>
  <si>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</si>
  <si>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</si>
  <si>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</si>
  <si>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</si>
  <si>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</si>
  <si>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</si>
  <si>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</si>
  <si>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</si>
  <si>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</si>
  <si>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</si>
  <si>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</si>
  <si>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</si>
  <si>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</si>
  <si>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</si>
  <si>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</si>
  <si>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</si>
  <si>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</si>
  <si>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</si>
  <si>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</si>
  <si>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</si>
  <si>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</si>
  <si>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</si>
  <si>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</si>
  <si>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</si>
  <si>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</si>
  <si>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</si>
  <si>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</si>
  <si>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</si>
  <si>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</si>
  <si>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</si>
  <si>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</si>
  <si>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</si>
  <si>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</si>
  <si>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</si>
  <si>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</si>
  <si>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</si>
  <si>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</si>
  <si>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</si>
  <si>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</si>
  <si>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</si>
  <si>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</si>
  <si>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</si>
  <si>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</si>
  <si>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</si>
  <si>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</si>
  <si>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</si>
  <si>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</si>
  <si>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</si>
  <si>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</si>
  <si>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</si>
  <si>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</si>
  <si>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</si>
  <si>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</si>
  <si>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</si>
  <si>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</si>
  <si>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</si>
  <si>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</si>
  <si>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</si>
  <si>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</si>
  <si>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</si>
  <si>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</si>
  <si>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</si>
  <si>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</si>
  <si>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</si>
  <si>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</si>
  <si>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</si>
  <si>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</si>
  <si>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</si>
  <si>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</si>
  <si>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</si>
  <si>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</si>
  <si>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</si>
  <si>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</si>
  <si>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</si>
  <si>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</si>
  <si>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</si>
  <si>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</si>
  <si>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</si>
  <si>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</si>
  <si>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</si>
  <si>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</si>
  <si>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</si>
  <si>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</si>
  <si>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</si>
  <si>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</si>
  <si>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</si>
  <si>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</si>
  <si>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</si>
  <si>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</si>
  <si>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</si>
  <si>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</si>
  <si>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</si>
  <si>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</si>
  <si>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</si>
  <si>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</si>
  <si>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</si>
  <si>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</si>
  <si>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</si>
  <si>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</si>
  <si>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</si>
  <si>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</si>
  <si>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</si>
  <si>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</si>
  <si>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</si>
  <si>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</si>
  <si>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</si>
  <si>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</si>
  <si>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</si>
  <si>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</si>
  <si>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</si>
  <si>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</si>
  <si>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</si>
  <si>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</si>
  <si>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</si>
  <si>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</si>
  <si>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</si>
  <si>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</si>
  <si>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</si>
  <si>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</si>
  <si>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</si>
  <si>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</si>
  <si>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</si>
  <si>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</si>
  <si>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</si>
  <si>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</si>
  <si>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</si>
  <si>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</si>
  <si>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</si>
  <si>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</si>
  <si>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</si>
  <si>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</si>
  <si>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</si>
  <si>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</si>
  <si>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</si>
  <si>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</si>
  <si>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</si>
  <si>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</si>
  <si>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</si>
  <si>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</si>
  <si>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</si>
  <si>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</si>
  <si>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</si>
  <si>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</si>
  <si>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</si>
  <si>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</si>
  <si>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</si>
  <si>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</si>
  <si>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</si>
  <si>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</si>
  <si>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</si>
  <si>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</si>
  <si>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</si>
  <si>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</si>
  <si>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</si>
  <si>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</si>
  <si>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</si>
  <si>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</si>
  <si>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</si>
  <si>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</si>
  <si>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</si>
  <si>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</si>
  <si>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</si>
  <si>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</si>
  <si>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</si>
  <si>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</si>
  <si>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</si>
  <si>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</si>
  <si>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</si>
  <si>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</si>
  <si>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</si>
  <si>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</si>
  <si>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</si>
  <si>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</si>
  <si>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</si>
  <si>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</si>
  <si>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</si>
  <si>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</si>
  <si>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</si>
  <si>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</si>
  <si>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</si>
  <si>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</si>
  <si>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</si>
  <si>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</si>
  <si>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</si>
  <si>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</si>
  <si>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</si>
  <si>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</si>
  <si>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</si>
  <si>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</si>
  <si>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</si>
  <si>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</si>
  <si>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</si>
  <si>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</si>
  <si>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</si>
  <si>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</si>
  <si>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</si>
  <si>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</si>
  <si>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</si>
  <si>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</si>
  <si>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</si>
  <si>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</si>
  <si>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</si>
  <si>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</si>
  <si>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</si>
  <si>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</si>
  <si>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</si>
  <si>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</si>
  <si>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</si>
  <si>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</si>
  <si>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</si>
  <si>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</si>
  <si>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</si>
  <si>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</si>
  <si>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</si>
  <si>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</si>
  <si>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</si>
  <si>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</si>
  <si>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</si>
  <si>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</si>
  <si>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</si>
  <si>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</si>
  <si>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</si>
  <si>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</si>
  <si>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</si>
  <si>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</si>
  <si>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</si>
  <si>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</si>
  <si>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</si>
  <si>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</si>
  <si>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</si>
  <si>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</si>
  <si>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</si>
  <si>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</si>
  <si>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</si>
  <si>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</si>
  <si>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</si>
  <si>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</si>
  <si>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</si>
  <si>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</si>
  <si>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</si>
  <si>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</si>
  <si>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</si>
  <si>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</si>
  <si>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</si>
  <si>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</si>
  <si>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</si>
  <si>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</si>
  <si>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</si>
  <si>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</si>
  <si>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</si>
  <si>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</si>
  <si>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</si>
  <si>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</si>
  <si>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</si>
  <si>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</si>
  <si>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</si>
  <si>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</si>
  <si>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</si>
  <si>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</si>
  <si>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</si>
  <si>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</si>
  <si>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</si>
  <si>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</si>
  <si>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</si>
  <si>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</si>
  <si>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</si>
  <si>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</si>
  <si>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</si>
  <si>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</si>
  <si>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</si>
  <si>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</si>
  <si>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</si>
  <si>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</si>
  <si>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</si>
  <si>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</si>
  <si>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</si>
  <si>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</si>
  <si>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</si>
  <si>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</si>
  <si>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</si>
  <si>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</si>
  <si>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</si>
  <si>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</si>
  <si>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</si>
  <si>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</si>
  <si>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</si>
  <si>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</si>
  <si>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</si>
  <si>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</si>
  <si>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</si>
  <si>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</si>
  <si>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</si>
  <si>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</si>
  <si>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</si>
  <si>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</si>
  <si>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</si>
  <si>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</si>
  <si>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</si>
  <si>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</si>
  <si>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</si>
  <si>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</si>
  <si>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</si>
  <si>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</si>
  <si>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</si>
  <si>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</si>
  <si>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</si>
  <si>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</si>
  <si>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</si>
  <si>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</si>
  <si>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</si>
  <si>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</si>
  <si>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</si>
  <si>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</si>
  <si>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</si>
  <si>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</si>
  <si>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</si>
  <si>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</si>
  <si>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</si>
  <si>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</si>
  <si>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</si>
  <si>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</si>
  <si>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</si>
  <si>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</si>
  <si>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</si>
  <si>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</si>
  <si>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</si>
  <si>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</si>
  <si>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</si>
  <si>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</si>
  <si>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</si>
  <si>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</si>
  <si>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</si>
  <si>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</si>
  <si>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</si>
  <si>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</si>
  <si>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</si>
  <si>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</si>
  <si>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</si>
  <si>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</si>
  <si>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</si>
  <si>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</si>
  <si>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</si>
  <si>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</si>
  <si>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</si>
  <si>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</si>
  <si>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</si>
  <si>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</si>
  <si>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</si>
  <si>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</si>
  <si>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</si>
  <si>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</si>
  <si>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</si>
  <si>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</si>
  <si>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</si>
  <si>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</si>
  <si>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</si>
  <si>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</si>
  <si>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</si>
  <si>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</si>
  <si>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</si>
  <si>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</si>
  <si>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</si>
  <si>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</si>
  <si>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</si>
  <si>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</si>
  <si>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</si>
  <si>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</si>
  <si>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</si>
  <si>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</si>
  <si>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</si>
  <si>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</si>
  <si>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</si>
  <si>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</si>
  <si>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</si>
  <si>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</si>
  <si>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</si>
  <si>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</si>
  <si>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</si>
  <si>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</si>
  <si>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</si>
  <si>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</si>
  <si>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</si>
  <si>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</si>
  <si>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</si>
  <si>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</si>
  <si>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</si>
  <si>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</si>
  <si>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</si>
  <si>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</si>
  <si>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</si>
  <si>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</si>
  <si>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</si>
  <si>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</si>
  <si>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</si>
  <si>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</si>
  <si>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</si>
  <si>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</si>
  <si>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</si>
  <si>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</si>
  <si>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</si>
  <si>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</si>
  <si>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</si>
  <si>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</si>
  <si>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</si>
  <si>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</si>
  <si>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</si>
  <si>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</si>
  <si>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</si>
  <si>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</si>
  <si>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</si>
  <si>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</si>
  <si>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</si>
  <si>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</si>
  <si>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</si>
  <si>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</si>
  <si>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</si>
  <si>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</si>
  <si>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</si>
  <si>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</si>
  <si>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</si>
  <si>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</si>
  <si>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</si>
  <si>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</si>
  <si>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</si>
  <si>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</si>
  <si>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</si>
  <si>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</si>
  <si>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</si>
  <si>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</si>
  <si>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</si>
  <si>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</si>
  <si>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</si>
  <si>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</si>
  <si>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</si>
  <si>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</si>
  <si>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</si>
  <si>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</si>
  <si>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</si>
  <si>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</si>
  <si>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</si>
  <si>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</si>
  <si>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</si>
  <si>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</si>
  <si>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</si>
  <si>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</si>
  <si>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</si>
  <si>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</si>
  <si>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</si>
  <si>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</si>
  <si>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</si>
  <si>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</si>
  <si>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</si>
  <si>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</si>
  <si>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</si>
  <si>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</si>
  <si>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</si>
  <si>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</si>
  <si>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</si>
  <si>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</si>
  <si>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</si>
  <si>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</si>
  <si>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</si>
  <si>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</si>
  <si>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</si>
  <si>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</si>
  <si>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</si>
  <si>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</si>
  <si>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</si>
  <si>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</si>
  <si>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</si>
  <si>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</si>
  <si>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</si>
  <si>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</si>
  <si>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</si>
  <si>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</si>
  <si>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</si>
  <si>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</si>
  <si>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</si>
  <si>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</si>
  <si>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</si>
  <si>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</si>
  <si>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</si>
  <si>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</si>
  <si>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</si>
  <si>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</si>
  <si>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</si>
  <si>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</si>
  <si>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</si>
  <si>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</si>
  <si>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</si>
  <si>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</si>
  <si>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</si>
  <si>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</si>
  <si>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</si>
  <si>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</si>
  <si>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</si>
  <si>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</si>
  <si>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</si>
  <si>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</si>
  <si>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</si>
  <si>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</si>
  <si>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</si>
  <si>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</si>
  <si>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</si>
  <si>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</si>
  <si>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</si>
  <si>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</si>
  <si>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</si>
  <si>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</si>
  <si>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</si>
  <si>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</si>
  <si>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</si>
  <si>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</si>
  <si>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</si>
  <si>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</si>
  <si>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</si>
  <si>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</si>
  <si>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</si>
  <si>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</si>
  <si>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</si>
  <si>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</si>
  <si>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</si>
  <si>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</si>
  <si>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</si>
  <si>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</si>
  <si>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</si>
  <si>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</si>
  <si>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</si>
  <si>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</si>
  <si>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</si>
  <si>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</si>
  <si>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</si>
  <si>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</si>
  <si>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</si>
  <si>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</si>
  <si>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</si>
  <si>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</si>
  <si>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</si>
  <si>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</si>
  <si>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</si>
  <si>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</si>
  <si>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</si>
  <si>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</si>
  <si>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</si>
  <si>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</si>
  <si>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</si>
  <si>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</si>
  <si>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</si>
  <si>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</si>
  <si>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</si>
  <si>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</si>
  <si>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</si>
  <si>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</si>
  <si>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</si>
  <si>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</si>
  <si>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</si>
  <si>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</si>
  <si>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</si>
  <si>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</si>
  <si>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</si>
  <si>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</si>
  <si>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</si>
  <si>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</si>
  <si>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</si>
  <si>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</si>
  <si>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</si>
  <si>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</si>
  <si>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</si>
  <si>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</si>
  <si>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</si>
  <si>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</si>
  <si>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</si>
  <si>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</si>
  <si>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</si>
  <si>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</si>
  <si>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</si>
  <si>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</si>
  <si>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</si>
  <si>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</si>
  <si>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</si>
  <si>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</si>
  <si>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</si>
  <si>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</si>
  <si>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</si>
  <si>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</si>
  <si>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</si>
  <si>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</si>
  <si>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</si>
  <si>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</si>
  <si>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</si>
  <si>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</si>
  <si>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</si>
  <si>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</si>
  <si>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</si>
  <si>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</si>
  <si>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</si>
  <si>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</si>
  <si>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</si>
  <si>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</si>
  <si>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</si>
  <si>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</si>
  <si>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</si>
  <si>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</si>
  <si>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</si>
  <si>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</si>
  <si>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</si>
  <si>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</si>
  <si>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</si>
  <si>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</si>
  <si>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</si>
  <si>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</si>
  <si>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</si>
  <si>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</si>
  <si>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</si>
  <si>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</si>
  <si>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</si>
  <si>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</si>
  <si>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</si>
  <si>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</si>
  <si>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</si>
  <si>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</si>
  <si>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</si>
  <si>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</si>
  <si>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</si>
  <si>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</si>
  <si>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</si>
  <si>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</si>
  <si>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</si>
  <si>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</si>
  <si>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</si>
  <si>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</si>
  <si>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</si>
  <si>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</si>
  <si>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</si>
  <si>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</si>
  <si>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</si>
  <si>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</si>
  <si>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</si>
  <si>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</si>
  <si>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</si>
  <si>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</si>
  <si>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</si>
  <si>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</si>
  <si>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</si>
  <si>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</si>
  <si>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</si>
  <si>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</si>
  <si>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</si>
  <si>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</si>
  <si>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</si>
  <si>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</si>
  <si>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</si>
  <si>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</si>
  <si>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</si>
  <si>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</si>
  <si>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</si>
  <si>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</si>
  <si>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</si>
  <si>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</si>
  <si>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</si>
  <si>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</si>
  <si>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</si>
  <si>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</si>
  <si>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</si>
  <si>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</si>
  <si>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</si>
  <si>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</si>
  <si>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</si>
  <si>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</si>
  <si>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</si>
  <si>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</si>
  <si>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</si>
  <si>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</si>
  <si>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</si>
  <si>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</si>
  <si>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</si>
  <si>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</si>
  <si>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</si>
  <si>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</si>
  <si>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</si>
  <si>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</si>
  <si>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</si>
  <si>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</si>
  <si>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</si>
  <si>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</si>
  <si>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</si>
  <si>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</si>
  <si>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</si>
  <si>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</si>
  <si>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</si>
  <si>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</si>
  <si>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</si>
  <si>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</si>
  <si>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</si>
  <si>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</si>
  <si>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</si>
  <si>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</si>
  <si>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</si>
  <si>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</si>
  <si>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</si>
  <si>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</si>
  <si>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</si>
  <si>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</si>
  <si>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</si>
  <si>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</si>
  <si>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</si>
  <si>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</si>
  <si>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</si>
  <si>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</si>
  <si>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</si>
  <si>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</si>
  <si>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</si>
  <si>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</si>
  <si>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</si>
  <si>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</si>
  <si>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</si>
  <si>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</si>
  <si>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</si>
  <si>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</si>
  <si>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</si>
  <si>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</si>
  <si>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</si>
  <si>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</si>
  <si>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</si>
  <si>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</si>
  <si>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</si>
  <si>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</si>
  <si>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</si>
  <si>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</si>
  <si>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</si>
  <si>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</si>
  <si>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</si>
  <si>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</si>
  <si>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</si>
  <si>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</si>
  <si>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</si>
  <si>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</si>
  <si>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</si>
  <si>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</si>
  <si>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</si>
  <si>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</si>
  <si>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</si>
  <si>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</si>
  <si>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</si>
  <si>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</si>
  <si>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</si>
  <si>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</si>
  <si>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</si>
  <si>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</si>
  <si>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</si>
  <si>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</si>
  <si>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</si>
  <si>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</si>
  <si>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</si>
  <si>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</si>
  <si>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</si>
  <si>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</si>
  <si>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</si>
  <si>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</si>
  <si>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</si>
  <si>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</si>
  <si>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</si>
  <si>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</si>
  <si>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</si>
  <si>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</si>
  <si>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</si>
  <si>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</si>
  <si>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</si>
  <si>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</si>
  <si>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</si>
  <si>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</si>
  <si>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</si>
  <si>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</si>
  <si>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</si>
  <si>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</si>
  <si>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</si>
  <si>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</si>
  <si>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</si>
  <si>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</si>
  <si>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</si>
  <si>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</si>
  <si>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</si>
  <si>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</si>
  <si>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</si>
  <si>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</si>
  <si>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</si>
  <si>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</si>
  <si>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</si>
  <si>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</si>
  <si>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</si>
  <si>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</si>
  <si>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</si>
  <si>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</si>
  <si>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</si>
  <si>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</si>
  <si>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</si>
  <si>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</si>
  <si>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</si>
  <si>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</si>
  <si>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</si>
  <si>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</si>
  <si>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</si>
  <si>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</si>
  <si>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</si>
  <si>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</si>
  <si>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</si>
  <si>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</si>
  <si>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</si>
  <si>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</si>
  <si>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</si>
  <si>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</si>
  <si>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</si>
  <si>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</si>
  <si>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</si>
  <si>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</si>
  <si>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</si>
  <si>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</si>
  <si>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</si>
  <si>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</si>
  <si>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</si>
  <si>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</si>
  <si>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</si>
  <si>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</si>
  <si>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</si>
  <si>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</si>
  <si>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</si>
  <si>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</si>
  <si>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</si>
  <si>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</si>
  <si>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</si>
  <si>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</si>
  <si>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</si>
  <si>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</si>
  <si>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</si>
  <si>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</si>
  <si>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</si>
  <si>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</si>
  <si>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</si>
  <si>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</si>
  <si>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</si>
  <si>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</si>
  <si>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</si>
  <si>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</si>
  <si>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</si>
  <si>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</si>
  <si>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</si>
  <si>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</si>
  <si>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</si>
  <si>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</si>
  <si>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</si>
  <si>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</si>
  <si>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</si>
  <si>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</si>
  <si>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</si>
  <si>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</si>
  <si>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</si>
  <si>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</si>
  <si>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</si>
  <si>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</si>
  <si>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</si>
  <si>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</si>
  <si>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</si>
  <si>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</si>
  <si>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</si>
  <si>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</si>
  <si>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</si>
  <si>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</si>
  <si>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</si>
  <si>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</si>
  <si>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</si>
  <si>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</si>
  <si>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</si>
  <si>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</si>
  <si>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</si>
  <si>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</si>
  <si>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</si>
  <si>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</si>
  <si>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</si>
  <si>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</si>
  <si>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</si>
  <si>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</si>
  <si>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</si>
  <si>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</si>
  <si>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</si>
  <si>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</si>
  <si>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</si>
  <si>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</si>
  <si>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</si>
  <si>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</si>
  <si>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</si>
  <si>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</si>
  <si>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</si>
  <si>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</si>
  <si>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</si>
  <si>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</si>
  <si>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</si>
  <si>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</si>
  <si>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</si>
  <si>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</si>
  <si>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</si>
  <si>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</si>
  <si>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</si>
  <si>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</si>
  <si>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</si>
  <si>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</si>
  <si>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</si>
  <si>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</si>
  <si>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</si>
  <si>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</si>
  <si>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</si>
  <si>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</si>
  <si>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</si>
  <si>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</si>
  <si>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</si>
  <si>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</si>
  <si>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</si>
  <si>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</si>
  <si>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</si>
  <si>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</si>
  <si>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</si>
  <si>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</si>
  <si>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</si>
  <si>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</si>
  <si>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</si>
  <si>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</si>
  <si>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</si>
  <si>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</si>
  <si>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</si>
  <si>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</si>
  <si>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</si>
  <si>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</si>
  <si>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</si>
  <si>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</si>
  <si>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</si>
  <si>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</si>
  <si>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</si>
  <si>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</si>
  <si>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</si>
  <si>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</si>
  <si>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</si>
  <si>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</si>
  <si>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</si>
  <si>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</si>
  <si>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</si>
  <si>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</si>
  <si>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</si>
  <si>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</si>
  <si>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</si>
  <si>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</si>
  <si>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</si>
  <si>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</si>
  <si>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</si>
  <si>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</si>
  <si>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</si>
  <si>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</si>
  <si>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</si>
  <si>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</si>
  <si>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</si>
  <si>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</si>
  <si>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</si>
  <si>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</si>
  <si>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</si>
  <si>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</si>
  <si>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</si>
  <si>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</si>
  <si>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</si>
  <si>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</si>
  <si>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</si>
  <si>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</si>
  <si>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</si>
  <si>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</si>
  <si>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</si>
  <si>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</si>
  <si>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</si>
  <si>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</si>
  <si>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</si>
  <si>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</si>
  <si>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</si>
  <si>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</si>
  <si>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</si>
  <si>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</si>
  <si>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</si>
  <si>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</si>
  <si>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</si>
  <si>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</si>
  <si>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</si>
  <si>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</si>
  <si>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</si>
  <si>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</si>
  <si>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</si>
  <si>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</si>
  <si>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</si>
  <si>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</si>
  <si>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</si>
  <si>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</si>
  <si>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</si>
  <si>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</si>
  <si>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</si>
  <si>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</si>
  <si>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</si>
  <si>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</si>
  <si>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</si>
  <si>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</si>
  <si>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</si>
  <si>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</si>
  <si>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</si>
  <si>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</si>
  <si>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</si>
  <si>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</si>
  <si>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</si>
  <si>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</si>
  <si>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</si>
  <si>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</si>
  <si>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</si>
  <si>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</si>
  <si>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</si>
  <si>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</si>
  <si>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</si>
  <si>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</si>
  <si>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</si>
  <si>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</si>
  <si>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</si>
  <si>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</si>
  <si>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</si>
  <si>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</si>
  <si>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</si>
  <si>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</si>
  <si>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</si>
  <si>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</si>
  <si>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</si>
  <si>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</si>
  <si>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</si>
  <si>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</si>
  <si>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</si>
  <si>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</si>
  <si>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</si>
  <si>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</si>
  <si>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</si>
  <si>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</si>
  <si>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</si>
  <si>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</si>
  <si>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</si>
  <si>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</si>
  <si>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</si>
  <si>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</si>
  <si>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</si>
  <si>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</si>
  <si>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</si>
  <si>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</si>
  <si>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</si>
  <si>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</si>
  <si>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</si>
  <si>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</si>
  <si>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</si>
  <si>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</si>
  <si>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</si>
  <si>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</si>
  <si>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</si>
  <si>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</si>
  <si>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</si>
  <si>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</si>
  <si>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</si>
  <si>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</si>
  <si>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</si>
  <si>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</si>
  <si>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</si>
  <si>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</si>
  <si>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</si>
  <si>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</si>
  <si>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</si>
  <si>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</si>
  <si>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</si>
  <si>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</si>
  <si>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</si>
  <si>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</si>
  <si>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</si>
  <si>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</si>
  <si>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</si>
  <si>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</si>
  <si>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</si>
  <si>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</si>
  <si>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</si>
  <si>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</si>
  <si>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</si>
  <si>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</si>
  <si>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</si>
  <si>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</si>
  <si>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</si>
  <si>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</si>
  <si>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</si>
  <si>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</si>
  <si>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</si>
  <si>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</si>
  <si>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</si>
  <si>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</si>
  <si>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</si>
  <si>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</si>
  <si>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</si>
  <si>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</si>
  <si>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</si>
  <si>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</si>
  <si>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</si>
  <si>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</si>
  <si>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</si>
  <si>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</si>
  <si>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</si>
  <si>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</si>
  <si>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</si>
  <si>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</si>
  <si>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</si>
  <si>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</si>
  <si>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</si>
  <si>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</si>
  <si>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</si>
  <si>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</si>
  <si>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</si>
  <si>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</si>
  <si>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</si>
  <si>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</si>
  <si>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</si>
  <si>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</si>
  <si>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</si>
  <si>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</si>
  <si>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</si>
  <si>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</si>
  <si>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</si>
  <si>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</si>
  <si>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</si>
  <si>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</si>
  <si>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</si>
  <si>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</si>
  <si>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</si>
  <si>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</si>
  <si>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</si>
  <si>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</si>
  <si>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</si>
  <si>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</si>
  <si>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</si>
  <si>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</si>
  <si>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</si>
  <si>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</si>
  <si>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</si>
  <si>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</si>
  <si>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</si>
  <si>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</si>
  <si>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</si>
  <si>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</si>
  <si>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</si>
  <si>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</si>
  <si>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</si>
  <si>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</si>
  <si>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</si>
  <si>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</si>
  <si>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</si>
  <si>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</si>
  <si>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</si>
  <si>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</si>
  <si>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</si>
  <si>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</si>
  <si>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</si>
  <si>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</si>
  <si>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</si>
  <si>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</si>
  <si>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</si>
  <si>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</si>
  <si>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</si>
  <si>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</si>
  <si>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</si>
  <si>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</si>
  <si>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</si>
  <si>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</si>
  <si>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</si>
  <si>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</si>
  <si>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</si>
  <si>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</si>
  <si>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</si>
  <si>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</si>
  <si>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</si>
  <si>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</si>
  <si>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</si>
  <si>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</si>
  <si>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</si>
  <si>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</si>
  <si>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</si>
  <si>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</si>
  <si>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</si>
  <si>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</si>
  <si>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</si>
  <si>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</si>
  <si>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</si>
  <si>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</si>
  <si>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</si>
  <si>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</si>
  <si>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</si>
  <si>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</si>
  <si>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</si>
  <si>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</si>
  <si>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</si>
  <si>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</si>
  <si>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</si>
  <si>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</si>
  <si>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</si>
  <si>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</si>
  <si>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</si>
  <si>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</si>
  <si>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</si>
  <si>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</si>
  <si>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</si>
  <si>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</si>
  <si>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</si>
  <si>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</si>
  <si>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</si>
  <si>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</si>
  <si>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</si>
  <si>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</si>
  <si>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</si>
  <si>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</si>
  <si>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</si>
  <si>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</si>
  <si>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</si>
  <si>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</si>
  <si>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</si>
  <si>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</si>
  <si>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</si>
  <si>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</si>
  <si>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</si>
  <si>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</si>
  <si>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</si>
  <si>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</si>
  <si>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</si>
  <si>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</si>
  <si>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</si>
  <si>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</si>
  <si>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</si>
  <si>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</si>
  <si>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</si>
  <si>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</si>
  <si>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</si>
  <si>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</si>
  <si>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</si>
  <si>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</si>
  <si>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</si>
  <si>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</si>
  <si>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</si>
  <si>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</si>
  <si>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</si>
  <si>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</si>
  <si>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</si>
  <si>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</si>
  <si>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</si>
  <si>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</si>
  <si>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</si>
  <si>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</si>
  <si>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</si>
  <si>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</si>
  <si>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</si>
  <si>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</si>
  <si>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</si>
  <si>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</si>
  <si>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</si>
  <si>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</si>
  <si>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</si>
  <si>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</si>
  <si>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</si>
  <si>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</si>
  <si>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</si>
  <si>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</si>
  <si>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</si>
  <si>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</si>
  <si>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</si>
  <si>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</si>
  <si>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</si>
  <si>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</si>
  <si>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</si>
  <si>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</si>
  <si>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</si>
  <si>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</si>
  <si>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</si>
  <si>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</si>
  <si>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</si>
  <si>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</si>
  <si>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</si>
  <si>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</si>
  <si>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</si>
  <si>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</si>
  <si>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</si>
  <si>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</si>
  <si>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</si>
  <si>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</si>
  <si>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</si>
  <si>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</si>
  <si>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</si>
  <si>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</si>
  <si>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</si>
  <si>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</si>
  <si>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</si>
  <si>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</si>
  <si>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</si>
  <si>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</si>
  <si>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</si>
  <si>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</si>
  <si>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</si>
  <si>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</si>
  <si>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</si>
  <si>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</si>
  <si>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</si>
  <si>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</si>
  <si>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</si>
  <si>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</si>
  <si>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</si>
  <si>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</si>
  <si>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</si>
  <si>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</si>
  <si>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</si>
  <si>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</si>
  <si>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</si>
  <si>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</si>
  <si>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</si>
  <si>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</si>
  <si>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</si>
  <si>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</si>
  <si>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</si>
  <si>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</si>
  <si>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</si>
  <si>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</si>
  <si>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</si>
  <si>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</si>
  <si>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</si>
  <si>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</si>
  <si>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</si>
  <si>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</si>
  <si>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</si>
  <si>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</si>
  <si>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</si>
  <si>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</si>
  <si>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</si>
  <si>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</si>
  <si>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</si>
  <si>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</si>
  <si>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</si>
  <si>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</si>
  <si>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</si>
  <si>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</si>
  <si>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</si>
  <si>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</si>
  <si>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</si>
  <si>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</si>
  <si>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</si>
  <si>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</si>
  <si>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</si>
  <si>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</si>
  <si>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</si>
  <si>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</si>
  <si>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</si>
  <si>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</si>
  <si>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</si>
  <si>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</si>
  <si>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</si>
  <si>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</si>
  <si>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</si>
  <si>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</si>
  <si>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</si>
  <si>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</si>
  <si>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</si>
  <si>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</si>
  <si>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</si>
  <si>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</si>
  <si>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</si>
  <si>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</si>
  <si>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</si>
  <si>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</si>
  <si>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</si>
  <si>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</si>
  <si>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</si>
  <si>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</si>
  <si>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</si>
  <si>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</si>
  <si>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</si>
  <si>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</si>
  <si>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</si>
  <si>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</si>
  <si>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</si>
  <si>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</si>
  <si>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</si>
  <si>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</si>
  <si>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</si>
  <si>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</si>
  <si>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</si>
  <si>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</si>
  <si>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</si>
  <si>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</si>
  <si>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</si>
  <si>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</si>
  <si>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</si>
  <si>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</si>
  <si>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</si>
  <si>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</si>
  <si>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</si>
  <si>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</si>
  <si>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</si>
  <si>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</si>
  <si>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</si>
  <si>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</si>
  <si>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</si>
  <si>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</si>
  <si>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</si>
  <si>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</si>
  <si>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</si>
  <si>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</si>
  <si>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</si>
  <si>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</si>
  <si>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</si>
  <si>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</si>
  <si>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</si>
  <si>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</si>
  <si>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</si>
  <si>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</si>
  <si>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</si>
  <si>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</si>
  <si>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</si>
  <si>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</si>
  <si>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</si>
  <si>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</si>
  <si>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</si>
  <si>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</si>
  <si>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</si>
  <si>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</si>
  <si>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</si>
  <si>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</si>
  <si>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</si>
  <si>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</si>
  <si>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</si>
  <si>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</si>
  <si>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</si>
  <si>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</si>
  <si>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</si>
  <si>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</si>
  <si>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</si>
  <si>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</si>
  <si>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</si>
  <si>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</si>
  <si>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</si>
  <si>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</si>
  <si>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</si>
  <si>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</si>
  <si>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</si>
  <si>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</si>
  <si>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</si>
  <si>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</si>
  <si>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</si>
  <si>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</si>
  <si>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</si>
  <si>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</si>
  <si>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</si>
  <si>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</si>
  <si>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</si>
  <si>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</si>
  <si>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</si>
  <si>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</si>
  <si>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</si>
  <si>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</si>
  <si>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</si>
  <si>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</si>
  <si>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</si>
  <si>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</si>
  <si>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</si>
  <si>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</si>
  <si>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</si>
  <si>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</si>
  <si>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</si>
  <si>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</si>
  <si>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</si>
  <si>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</si>
  <si>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</si>
  <si>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</si>
  <si>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</si>
  <si>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</si>
  <si>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</si>
  <si>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</si>
  <si>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</si>
  <si>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</si>
  <si>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</si>
  <si>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</si>
  <si>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</si>
  <si>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</si>
  <si>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</si>
  <si>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</si>
  <si>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</si>
  <si>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</si>
  <si>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</si>
  <si>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</si>
  <si>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</si>
  <si>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</si>
  <si>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</si>
  <si>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</si>
  <si>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</si>
  <si>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</si>
  <si>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</si>
  <si>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</si>
  <si>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</si>
  <si>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</si>
  <si>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</si>
  <si>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</si>
  <si>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</si>
  <si>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</si>
  <si>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</si>
  <si>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</si>
  <si>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</si>
  <si>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</si>
  <si>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</si>
  <si>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</si>
  <si>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</si>
  <si>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</si>
  <si>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</si>
  <si>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</si>
  <si>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</si>
  <si>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</si>
  <si>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</si>
  <si>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</si>
  <si>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</si>
  <si>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</si>
  <si>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</si>
  <si>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</si>
  <si>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</si>
  <si>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</si>
  <si>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</si>
  <si>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</si>
  <si>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</si>
  <si>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</si>
  <si>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</si>
  <si>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</si>
  <si>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</si>
  <si>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</si>
  <si>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</si>
  <si>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</si>
  <si>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</si>
  <si>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</si>
  <si>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</si>
  <si>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</si>
  <si>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</si>
  <si>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</si>
  <si>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</si>
  <si>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</si>
  <si>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</si>
  <si>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</si>
  <si>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</si>
  <si>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</si>
  <si>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</si>
  <si>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</si>
  <si>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</si>
  <si>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</si>
  <si>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</si>
  <si>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</si>
  <si>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</si>
  <si>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</si>
  <si>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</si>
  <si>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</si>
  <si>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</si>
  <si>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</si>
  <si>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</si>
  <si>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</si>
  <si>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</si>
  <si>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</si>
  <si>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</si>
  <si>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</si>
  <si>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</si>
  <si>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</si>
  <si>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</si>
  <si>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</si>
  <si>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</si>
  <si>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</si>
  <si>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</si>
  <si>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</si>
  <si>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</si>
  <si>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</si>
  <si>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</si>
  <si>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</si>
  <si>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</si>
  <si>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</si>
  <si>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</si>
  <si>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</si>
  <si>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</si>
  <si>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</si>
  <si>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</si>
  <si>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</si>
  <si>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</si>
  <si>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</si>
  <si>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</si>
  <si>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</si>
  <si>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</si>
  <si>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</si>
  <si>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</si>
  <si>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</si>
  <si>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</si>
  <si>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</si>
  <si>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</si>
  <si>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</si>
  <si>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</si>
  <si>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</si>
  <si>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</si>
  <si>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</si>
  <si>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</si>
  <si>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</si>
  <si>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</si>
  <si>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</si>
  <si>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</si>
  <si>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</si>
  <si>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</si>
  <si>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</si>
  <si>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</si>
  <si>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</si>
  <si>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</si>
  <si>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</si>
  <si>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</si>
  <si>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</si>
  <si>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</si>
  <si>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</si>
  <si>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</si>
  <si>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</si>
  <si>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</si>
  <si>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</si>
  <si>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</si>
  <si>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</si>
  <si>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</si>
  <si>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</si>
  <si>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</si>
  <si>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</si>
  <si>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</si>
  <si>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</si>
  <si>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</si>
  <si>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</si>
  <si>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</si>
  <si>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</si>
  <si>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</si>
  <si>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</si>
  <si>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</si>
  <si>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</si>
  <si>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</si>
  <si>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</si>
  <si>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</si>
  <si>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</si>
  <si>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</si>
  <si>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</si>
  <si>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</si>
  <si>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</si>
  <si>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</si>
  <si>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</si>
  <si>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</si>
  <si>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</si>
  <si>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</si>
  <si>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</si>
  <si>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</si>
  <si>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</si>
  <si>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</si>
  <si>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</si>
  <si>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</si>
  <si>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</si>
  <si>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</si>
  <si>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</si>
  <si>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</si>
  <si>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</si>
  <si>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</si>
  <si>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</si>
  <si>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</si>
  <si>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</si>
  <si>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</si>
  <si>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</si>
  <si>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</si>
  <si>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</si>
  <si>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</si>
  <si>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</si>
  <si>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</si>
  <si>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</si>
  <si>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</si>
  <si>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</si>
  <si>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</si>
  <si>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</si>
  <si>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</si>
  <si>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</si>
  <si>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</si>
  <si>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</si>
  <si>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</si>
  <si>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</si>
  <si>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</si>
  <si>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</si>
  <si>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</si>
  <si>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</si>
  <si>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</si>
  <si>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</si>
  <si>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</si>
  <si>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</si>
  <si>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</si>
  <si>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</si>
  <si>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</si>
  <si>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</si>
  <si>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</si>
  <si>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</si>
  <si>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</si>
  <si>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</si>
  <si>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</si>
  <si>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</si>
  <si>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</si>
  <si>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</si>
  <si>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</si>
  <si>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</si>
  <si>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</si>
  <si>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</si>
  <si>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</si>
  <si>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</si>
  <si>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</si>
  <si>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</si>
  <si>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</si>
  <si>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</si>
  <si>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</si>
  <si>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</si>
  <si>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</si>
  <si>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</si>
  <si>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</si>
  <si>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</si>
  <si>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</si>
  <si>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</si>
  <si>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</si>
  <si>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</si>
  <si>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</si>
  <si>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</si>
  <si>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</si>
  <si>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</si>
  <si>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</si>
  <si>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</si>
  <si>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</si>
  <si>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</si>
  <si>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</si>
  <si>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</si>
  <si>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</si>
  <si>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</si>
  <si>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</si>
  <si>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</si>
  <si>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</si>
  <si>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</si>
  <si>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</si>
  <si>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</si>
  <si>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</si>
  <si>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</si>
  <si>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</si>
  <si>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</si>
  <si>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</si>
  <si>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</si>
  <si>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</si>
  <si>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</si>
  <si>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</si>
  <si>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</si>
  <si>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</si>
  <si>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</si>
  <si>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</si>
  <si>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</si>
  <si>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</si>
  <si>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</si>
  <si>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</si>
  <si>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</si>
  <si>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</si>
  <si>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</si>
  <si>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</si>
  <si>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</si>
  <si>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</si>
  <si>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</si>
  <si>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</si>
  <si>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</si>
  <si>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</si>
  <si>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</si>
  <si>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</si>
  <si>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</si>
  <si>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</si>
  <si>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</si>
  <si>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</si>
  <si>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</si>
  <si>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</si>
  <si>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</si>
  <si>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</si>
  <si>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</si>
  <si>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</si>
  <si>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</si>
  <si>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</si>
  <si>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</si>
  <si>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</si>
  <si>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</si>
  <si>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</si>
  <si>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</si>
  <si>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</si>
  <si>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</si>
  <si>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</si>
  <si>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</si>
  <si>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</si>
  <si>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</si>
  <si>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</si>
  <si>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</si>
  <si>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</si>
  <si>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</si>
  <si>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</si>
  <si>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</si>
  <si>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</si>
  <si>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</si>
  <si>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</si>
  <si>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</si>
  <si>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</si>
  <si>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</si>
  <si>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</si>
  <si>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</si>
  <si>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</si>
  <si>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</si>
  <si>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</si>
  <si>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</si>
  <si>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</si>
  <si>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</si>
  <si>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</si>
  <si>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</si>
  <si>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</si>
  <si>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</si>
  <si>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</si>
  <si>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</si>
  <si>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</si>
  <si>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</si>
  <si>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</si>
  <si>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</si>
  <si>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</si>
  <si>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</si>
  <si>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</si>
  <si>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</si>
  <si>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</si>
  <si>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</si>
  <si>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</si>
  <si>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</si>
  <si>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</si>
  <si>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</si>
  <si>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</si>
  <si>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</si>
  <si>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</si>
  <si>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</si>
  <si>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</si>
  <si>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</si>
  <si>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</si>
  <si>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</si>
  <si>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</si>
  <si>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</si>
  <si>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</si>
  <si>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</si>
  <si>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</si>
  <si>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</si>
  <si>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</si>
  <si>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</si>
  <si>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</si>
  <si>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</si>
  <si>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</si>
  <si>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</si>
  <si>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</si>
  <si>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</si>
  <si>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</si>
  <si>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</si>
  <si>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</si>
  <si>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</si>
  <si>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</si>
  <si>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</si>
  <si>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</si>
  <si>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</si>
  <si>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</si>
  <si>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</si>
  <si>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</si>
  <si>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</si>
  <si>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</si>
  <si>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</si>
  <si>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</si>
  <si>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</si>
  <si>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</si>
  <si>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</si>
  <si>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</si>
  <si>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</si>
  <si>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</si>
  <si>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</si>
  <si>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</si>
  <si>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</si>
  <si>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</si>
  <si>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</si>
  <si>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</si>
  <si>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</si>
  <si>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</si>
  <si>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</si>
  <si>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</si>
  <si>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</si>
  <si>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</si>
  <si>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</si>
  <si>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</si>
  <si>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</si>
  <si>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</si>
  <si>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</si>
  <si>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</si>
  <si>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</si>
  <si>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</si>
  <si>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</si>
  <si>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</si>
  <si>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</si>
  <si>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</si>
  <si>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</si>
  <si>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</si>
  <si>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</si>
  <si>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</si>
  <si>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</si>
  <si>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</si>
  <si>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</si>
  <si>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</si>
  <si>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</si>
  <si>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</si>
  <si>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</si>
  <si>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</si>
  <si>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</si>
  <si>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</si>
  <si>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</si>
  <si>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</si>
  <si>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</si>
  <si>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</si>
  <si>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</si>
  <si>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</si>
  <si>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</si>
  <si>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</si>
  <si>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</si>
  <si>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</si>
  <si>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</si>
  <si>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</si>
  <si>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</si>
  <si>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</si>
  <si>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</si>
  <si>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</si>
  <si>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</si>
  <si>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</si>
  <si>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</si>
  <si>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</si>
  <si>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</si>
  <si>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</si>
  <si>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</si>
  <si>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</si>
  <si>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</si>
  <si>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</si>
  <si>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</si>
  <si>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</si>
  <si>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</si>
  <si>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</si>
  <si>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</si>
  <si>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</si>
  <si>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</si>
  <si>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</si>
  <si>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</si>
  <si>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</si>
  <si>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</si>
  <si>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</si>
  <si>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</si>
  <si>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</si>
  <si>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</si>
  <si>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</si>
  <si>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</si>
  <si>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</si>
  <si>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</si>
  <si>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</si>
  <si>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</si>
  <si>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</si>
  <si>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</si>
  <si>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</si>
  <si>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</si>
  <si>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</si>
  <si>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</si>
  <si>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</si>
  <si>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</si>
  <si>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</si>
  <si>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</si>
  <si>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</si>
  <si>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</si>
  <si>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</si>
  <si>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</si>
  <si>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</si>
  <si>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</si>
  <si>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</si>
  <si>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</si>
  <si>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</si>
  <si>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</si>
  <si>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</si>
  <si>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</si>
  <si>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</si>
  <si>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</si>
  <si>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</si>
  <si>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</si>
  <si>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</si>
  <si>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</si>
  <si>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</si>
  <si>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</si>
  <si>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</si>
  <si>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</si>
  <si>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</si>
  <si>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</si>
  <si>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</si>
  <si>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</si>
  <si>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</si>
  <si>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</si>
  <si>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</si>
  <si>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</si>
  <si>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</si>
  <si>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</si>
  <si>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</si>
  <si>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</si>
  <si>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</si>
  <si>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</si>
  <si>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</si>
  <si>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</si>
  <si>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</si>
  <si>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</si>
  <si>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</si>
  <si>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</si>
  <si>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</si>
  <si>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</si>
  <si>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</si>
  <si>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</si>
  <si>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</si>
  <si>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</si>
  <si>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</si>
  <si>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</si>
  <si>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</si>
  <si>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</si>
  <si>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</si>
  <si>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</si>
  <si>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</si>
  <si>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</si>
  <si>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</si>
  <si>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</si>
  <si>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</si>
  <si>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</si>
  <si>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</si>
  <si>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</si>
  <si>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</si>
  <si>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</si>
  <si>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</si>
  <si>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</si>
  <si>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</si>
  <si>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</si>
  <si>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</si>
  <si>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</si>
  <si>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</si>
  <si>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</si>
  <si>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</si>
  <si>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</si>
  <si>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</si>
  <si>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</si>
  <si>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</si>
  <si>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</si>
  <si>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</si>
  <si>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</si>
  <si>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</si>
  <si>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</si>
  <si>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</si>
  <si>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</si>
  <si>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</si>
  <si>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</si>
  <si>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</si>
  <si>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</si>
  <si>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</si>
  <si>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</si>
  <si>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</si>
  <si>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</si>
  <si>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</si>
  <si>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</si>
  <si>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</si>
  <si>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</si>
  <si>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</si>
  <si>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</si>
  <si>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</si>
  <si>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</si>
  <si>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</si>
  <si>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</si>
  <si>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</si>
  <si>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</si>
  <si>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</si>
  <si>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</si>
  <si>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</si>
  <si>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</si>
  <si>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</si>
  <si>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</si>
  <si>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</si>
  <si>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</si>
  <si>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</si>
  <si>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</si>
  <si>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</si>
  <si>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</si>
  <si>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</si>
  <si>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</si>
  <si>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</si>
  <si>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</si>
  <si>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</si>
  <si>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</si>
  <si>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</si>
  <si>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</si>
  <si>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</si>
  <si>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</si>
  <si>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</si>
  <si>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</si>
  <si>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</si>
  <si>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</si>
  <si>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</si>
  <si>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</si>
  <si>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</si>
  <si>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</si>
  <si>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</si>
  <si>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</si>
  <si>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</si>
  <si>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</si>
  <si>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</si>
  <si>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</si>
  <si>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</si>
  <si>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</si>
  <si>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</si>
  <si>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</si>
  <si>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</si>
  <si>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</si>
  <si>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</si>
  <si>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</si>
  <si>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</si>
  <si>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</si>
  <si>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</si>
  <si>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</si>
  <si>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</si>
  <si>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</si>
  <si>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</si>
  <si>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</si>
  <si>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</si>
  <si>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</si>
  <si>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</si>
  <si>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</si>
  <si>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</si>
  <si>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</si>
  <si>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</si>
  <si>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</si>
  <si>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</si>
  <si>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</si>
  <si>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</si>
  <si>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</si>
  <si>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</si>
  <si>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</si>
  <si>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</si>
  <si>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</si>
  <si>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</si>
  <si>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</si>
  <si>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</si>
  <si>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</si>
  <si>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</si>
  <si>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</si>
  <si>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</si>
  <si>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</si>
  <si>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</si>
  <si>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</si>
  <si>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</si>
  <si>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</si>
  <si>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</si>
  <si>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</si>
  <si>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</si>
  <si>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</si>
  <si>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</si>
  <si>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</si>
  <si>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</si>
  <si>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</si>
  <si>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</si>
  <si>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</si>
  <si>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</si>
  <si>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</si>
  <si>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</si>
  <si>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</si>
  <si>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</si>
  <si>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</si>
  <si>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</si>
  <si>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</si>
  <si>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</si>
  <si>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</si>
  <si>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</si>
  <si>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</si>
  <si>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</si>
  <si>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</si>
  <si>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</si>
  <si>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</si>
  <si>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</si>
  <si>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</si>
  <si>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</si>
  <si>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</si>
  <si>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</si>
  <si>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</si>
  <si>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</si>
  <si>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</si>
  <si>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</si>
  <si>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</si>
  <si>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</si>
  <si>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</si>
  <si>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</si>
  <si>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</si>
  <si>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</si>
  <si>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</si>
  <si>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</si>
  <si>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</si>
  <si>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</si>
  <si>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</si>
  <si>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</si>
  <si>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</si>
  <si>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</si>
  <si>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</si>
  <si>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</si>
  <si>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</si>
  <si>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</si>
  <si>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</si>
  <si>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</si>
  <si>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</si>
  <si>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</si>
  <si>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</si>
  <si>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</si>
  <si>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</si>
  <si>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</si>
  <si>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</si>
  <si>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</si>
  <si>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</si>
  <si>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</si>
  <si>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</si>
  <si>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</si>
  <si>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</si>
  <si>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</si>
  <si>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</si>
  <si>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</si>
  <si>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</si>
  <si>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</si>
  <si>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</si>
  <si>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</si>
  <si>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</si>
  <si>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</si>
  <si>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</si>
  <si>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</si>
  <si>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</si>
  <si>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</si>
  <si>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</si>
  <si>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</si>
  <si>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</si>
  <si>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</si>
  <si>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</si>
  <si>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</si>
  <si>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</si>
  <si>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</si>
  <si>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</si>
  <si>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</si>
  <si>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</si>
  <si>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</si>
  <si>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</si>
  <si>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</si>
  <si>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</si>
  <si>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</si>
  <si>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</si>
  <si>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</si>
  <si>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</si>
  <si>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</si>
  <si>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</si>
  <si>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</si>
  <si>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</si>
  <si>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</si>
  <si>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</si>
  <si>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</si>
  <si>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</si>
  <si>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</si>
  <si>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</si>
  <si>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</si>
  <si>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</si>
  <si>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</si>
  <si>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</si>
  <si>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</si>
  <si>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</si>
  <si>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</si>
  <si>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</si>
  <si>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</si>
  <si>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</si>
  <si>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</si>
  <si>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</si>
  <si>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</si>
  <si>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</si>
  <si>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</si>
  <si>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</si>
  <si>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</si>
  <si>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</si>
  <si>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</si>
  <si>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</si>
  <si>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</si>
  <si>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</si>
  <si>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</si>
  <si>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</si>
  <si>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</si>
  <si>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</si>
  <si>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</si>
  <si>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</si>
  <si>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</si>
  <si>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</si>
  <si>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</si>
  <si>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</si>
  <si>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</si>
  <si>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</si>
  <si>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</si>
  <si>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</si>
  <si>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</si>
  <si>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</si>
  <si>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</si>
  <si>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</si>
  <si>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</si>
  <si>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</si>
  <si>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</si>
  <si>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</si>
  <si>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</si>
  <si>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</si>
  <si>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</si>
  <si>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</si>
  <si>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</si>
  <si>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</si>
  <si>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</si>
  <si>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</si>
  <si>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</si>
  <si>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</si>
  <si>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</si>
  <si>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</si>
  <si>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</si>
  <si>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</si>
  <si>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</si>
  <si>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</si>
  <si>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</si>
  <si>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</si>
  <si>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</si>
  <si>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</si>
  <si>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</si>
  <si>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</si>
  <si>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</si>
  <si>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</si>
  <si>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</si>
  <si>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</si>
  <si>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</si>
  <si>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</si>
  <si>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</si>
  <si>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</si>
  <si>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</si>
  <si>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</si>
  <si>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</si>
  <si>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</si>
  <si>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</si>
  <si>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</si>
  <si>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</si>
  <si>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</si>
  <si>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</si>
  <si>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</si>
  <si>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</si>
  <si>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</si>
  <si>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</si>
  <si>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</si>
  <si>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</si>
  <si>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</si>
  <si>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</si>
  <si>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</si>
  <si>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</si>
  <si>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</si>
  <si>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</si>
  <si>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</si>
  <si>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</si>
  <si>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</si>
  <si>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</si>
  <si>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</si>
  <si>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</si>
  <si>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</si>
  <si>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</si>
  <si>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</si>
  <si>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</si>
  <si>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</si>
  <si>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</si>
  <si>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</si>
  <si>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</si>
  <si>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</si>
  <si>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</si>
  <si>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</si>
  <si>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</si>
  <si>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</si>
  <si>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</si>
  <si>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</si>
  <si>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</si>
  <si>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</si>
  <si>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</si>
  <si>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</si>
  <si>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</si>
  <si>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</si>
  <si>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</si>
  <si>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</si>
  <si>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</si>
  <si>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</si>
  <si>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</si>
  <si>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</si>
  <si>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</si>
  <si>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</si>
  <si>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</si>
  <si>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</si>
  <si>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</si>
  <si>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</si>
  <si>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</si>
  <si>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</si>
  <si>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</si>
  <si>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</si>
  <si>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</si>
  <si>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</si>
  <si>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</si>
  <si>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</si>
  <si>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</si>
  <si>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</si>
  <si>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</si>
  <si>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</si>
  <si>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</si>
  <si>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</si>
  <si>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</si>
  <si>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</si>
  <si>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</si>
  <si>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</si>
  <si>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</si>
  <si>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</si>
  <si>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</si>
  <si>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</si>
  <si>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</si>
  <si>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</si>
  <si>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</si>
  <si>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</si>
  <si>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</si>
  <si>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</si>
  <si>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</si>
  <si>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</si>
  <si>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</si>
  <si>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</si>
  <si>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</si>
  <si>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</si>
  <si>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</si>
  <si>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</si>
  <si>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</si>
  <si>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</si>
  <si>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</si>
  <si>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</si>
  <si>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</si>
  <si>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</si>
  <si>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</si>
  <si>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</si>
  <si>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</si>
  <si>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</si>
  <si>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</si>
  <si>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</si>
  <si>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</si>
  <si>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</si>
  <si>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</si>
  <si>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</si>
  <si>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</si>
  <si>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</si>
  <si>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</si>
  <si>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</si>
  <si>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</si>
  <si>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</si>
  <si>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</si>
  <si>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</si>
  <si>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</si>
  <si>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</si>
  <si>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</si>
  <si>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</si>
  <si>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</si>
  <si>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</si>
  <si>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</si>
  <si>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</si>
  <si>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</si>
  <si>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</si>
  <si>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</si>
  <si>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</si>
  <si>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</si>
  <si>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</si>
  <si>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</si>
  <si>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</si>
  <si>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</si>
  <si>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</si>
  <si>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</si>
  <si>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</si>
  <si>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</si>
  <si>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</si>
  <si>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</si>
  <si>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</si>
  <si>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</si>
  <si>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</si>
  <si>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</si>
  <si>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</si>
  <si>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</si>
  <si>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</si>
  <si>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</si>
  <si>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</si>
  <si>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</si>
  <si>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</si>
  <si>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</si>
  <si>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</si>
  <si>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</si>
  <si>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</si>
  <si>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</si>
  <si>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</si>
  <si>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</si>
  <si>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</si>
  <si>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</si>
  <si>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</si>
  <si>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</si>
  <si>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</si>
  <si>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</si>
  <si>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</si>
  <si>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</si>
  <si>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</si>
  <si>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</si>
  <si>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</si>
  <si>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</si>
  <si>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</si>
  <si>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</si>
  <si>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</si>
  <si>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</si>
  <si>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</si>
  <si>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</si>
  <si>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</si>
  <si>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</si>
  <si>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</si>
  <si>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</si>
  <si>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</si>
  <si>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</si>
  <si>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</si>
  <si>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</si>
  <si>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</si>
  <si>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</si>
  <si>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</si>
  <si>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</si>
  <si>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</si>
  <si>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</si>
  <si>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</si>
  <si>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</si>
  <si>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</si>
  <si>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</si>
  <si>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</si>
  <si>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</si>
  <si>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</si>
  <si>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</si>
  <si>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</si>
  <si>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</si>
  <si>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</si>
  <si>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</si>
  <si>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</si>
  <si>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</si>
  <si>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</si>
  <si>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</si>
  <si>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</si>
  <si>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</si>
  <si>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</si>
  <si>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</si>
  <si>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</si>
  <si>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</si>
  <si>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</si>
  <si>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</si>
  <si>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</si>
  <si>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</si>
  <si>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</si>
  <si>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</si>
  <si>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</si>
  <si>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</si>
  <si>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</si>
  <si>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</si>
  <si>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</si>
  <si>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</si>
  <si>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</si>
  <si>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</si>
  <si>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</si>
  <si>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</si>
  <si>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</si>
  <si>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</si>
  <si>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</si>
  <si>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</si>
  <si>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</si>
  <si>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</si>
  <si>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</si>
  <si>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</si>
  <si>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</si>
  <si>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</si>
  <si>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</si>
  <si>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</si>
  <si>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</si>
  <si>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</si>
  <si>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</si>
  <si>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</si>
  <si>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</si>
  <si>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</si>
  <si>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</si>
  <si>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</si>
  <si>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</si>
  <si>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</si>
  <si>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</si>
  <si>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</si>
  <si>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</si>
  <si>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</si>
  <si>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</si>
  <si>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</si>
  <si>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</si>
  <si>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</si>
  <si>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</si>
  <si>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</si>
  <si>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</si>
  <si>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</si>
  <si>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</si>
  <si>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</si>
  <si>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</si>
  <si>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</si>
  <si>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</si>
  <si>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</si>
  <si>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</si>
  <si>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</si>
  <si>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</si>
  <si>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</si>
  <si>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</si>
  <si>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</si>
  <si>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</si>
  <si>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</si>
  <si>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</si>
  <si>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</si>
  <si>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</si>
  <si>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</si>
  <si>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</si>
  <si>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</si>
  <si>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</si>
  <si>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</si>
  <si>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</si>
  <si>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</si>
  <si>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</si>
  <si>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</si>
  <si>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</si>
  <si>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</si>
  <si>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</si>
  <si>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</si>
  <si>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</si>
  <si>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</si>
  <si>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</si>
  <si>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</si>
  <si>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</si>
  <si>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</si>
  <si>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</si>
  <si>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</si>
  <si>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</si>
  <si>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</si>
  <si>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</si>
  <si>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</si>
  <si>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</si>
  <si>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</si>
  <si>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</si>
  <si>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</si>
  <si>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</si>
  <si>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</si>
  <si>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</si>
  <si>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</si>
  <si>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</si>
  <si>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</si>
  <si>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</si>
  <si>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</si>
  <si>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</si>
  <si>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</si>
  <si>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</si>
  <si>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</si>
  <si>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</si>
  <si>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</si>
  <si>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</si>
  <si>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</si>
  <si>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</si>
  <si>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</si>
  <si>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</si>
  <si>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</si>
  <si>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</si>
  <si>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</si>
  <si>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</si>
  <si>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</si>
  <si>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</si>
  <si>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</si>
  <si>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</si>
  <si>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</si>
  <si>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</si>
  <si>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</si>
  <si>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</si>
  <si>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</si>
  <si>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</si>
  <si>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</si>
  <si>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</si>
  <si>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</si>
  <si>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</si>
  <si>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</si>
  <si>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</si>
  <si>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</si>
  <si>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</si>
  <si>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</si>
  <si>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</si>
  <si>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</si>
  <si>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</si>
  <si>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</si>
  <si>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</si>
  <si>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</si>
  <si>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</si>
  <si>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</si>
  <si>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</si>
  <si>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</si>
  <si>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</si>
  <si>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</si>
  <si>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</si>
  <si>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</si>
  <si>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</si>
  <si>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</si>
  <si>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</si>
  <si>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</si>
  <si>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</si>
  <si>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</si>
  <si>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</si>
  <si>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</si>
  <si>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</si>
  <si>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</si>
  <si>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</si>
  <si>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</si>
  <si>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</si>
  <si>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</si>
  <si>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</si>
  <si>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</si>
  <si>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</si>
  <si>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</si>
  <si>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</si>
  <si>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</si>
  <si>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</si>
  <si>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</si>
  <si>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</si>
  <si>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</si>
  <si>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</si>
  <si>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</si>
  <si>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</si>
  <si>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</si>
  <si>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</si>
  <si>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</si>
  <si>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</si>
  <si>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</si>
  <si>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</si>
  <si>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</si>
  <si>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</si>
  <si>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</si>
  <si>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</si>
  <si>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</si>
  <si>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</si>
  <si>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</si>
  <si>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</si>
  <si>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</si>
  <si>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</si>
  <si>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</si>
  <si>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</si>
  <si>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</si>
  <si>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</si>
  <si>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</si>
  <si>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</si>
  <si>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</si>
  <si>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</si>
  <si>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</si>
  <si>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</si>
  <si>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</si>
  <si>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</si>
  <si>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</si>
  <si>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</si>
  <si>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</si>
  <si>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</si>
  <si>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</si>
  <si>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</si>
  <si>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</si>
  <si>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</si>
  <si>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</si>
  <si>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</si>
  <si>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</si>
  <si>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</si>
  <si>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</si>
  <si>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</si>
  <si>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</si>
  <si>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</si>
  <si>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</si>
  <si>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</si>
  <si>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</si>
  <si>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</si>
  <si>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</si>
  <si>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</si>
  <si>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</si>
  <si>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</si>
  <si>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</si>
  <si>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</si>
  <si>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</si>
  <si>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</si>
  <si>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</si>
  <si>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</si>
  <si>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</si>
  <si>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</si>
  <si>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</si>
  <si>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</si>
  <si>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</si>
  <si>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</si>
  <si>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</si>
  <si>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</si>
  <si>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</si>
  <si>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</si>
  <si>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</si>
  <si>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</si>
  <si>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</si>
  <si>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</si>
  <si>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</si>
  <si>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</si>
  <si>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</si>
  <si>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</si>
  <si>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</si>
  <si>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</si>
  <si>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</si>
  <si>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</si>
  <si>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</si>
  <si>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</si>
  <si>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</si>
  <si>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</si>
  <si>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</si>
  <si>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</si>
  <si>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</si>
  <si>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</si>
  <si>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</si>
  <si>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</si>
  <si>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</si>
  <si>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</si>
  <si>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</si>
  <si>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</si>
  <si>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</si>
  <si>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</si>
  <si>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</si>
  <si>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</si>
  <si>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</si>
  <si>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</si>
  <si>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</si>
  <si>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</si>
  <si>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</si>
  <si>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</si>
  <si>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</si>
  <si>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</si>
  <si>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</si>
  <si>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</si>
  <si>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</si>
  <si>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</si>
  <si>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</si>
  <si>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</si>
  <si>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</si>
  <si>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</si>
  <si>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</si>
  <si>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</si>
  <si>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</si>
  <si>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</si>
  <si>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</si>
  <si>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</si>
  <si>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</si>
  <si>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</si>
  <si>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</si>
  <si>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</si>
  <si>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</si>
  <si>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</si>
  <si>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</si>
  <si>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</si>
  <si>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</si>
  <si>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</si>
  <si>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</si>
  <si>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</si>
  <si>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</si>
  <si>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</si>
  <si>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</si>
  <si>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</si>
  <si>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</si>
  <si>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</si>
  <si>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</si>
  <si>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</si>
  <si>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</si>
  <si>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</si>
  <si>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</si>
  <si>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</si>
  <si>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</si>
  <si>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</si>
  <si>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</si>
  <si>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</si>
  <si>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</si>
  <si>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</si>
  <si>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</si>
  <si>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</si>
  <si>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</si>
  <si>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</si>
  <si>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</si>
  <si>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</si>
  <si>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</si>
  <si>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</si>
  <si>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</si>
  <si>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</si>
  <si>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</si>
  <si>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</si>
  <si>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</si>
  <si>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</si>
  <si>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</si>
  <si>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</si>
  <si>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</si>
  <si>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</si>
  <si>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</si>
  <si>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</si>
  <si>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</si>
  <si>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</si>
  <si>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</si>
  <si>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</si>
  <si>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</si>
  <si>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</si>
  <si>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</si>
  <si>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</si>
  <si>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</si>
  <si>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</si>
  <si>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</si>
  <si>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</si>
  <si>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</si>
  <si>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</si>
  <si>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</si>
  <si>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</si>
  <si>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</si>
  <si>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</si>
  <si>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</si>
  <si>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</si>
  <si>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</si>
  <si>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</si>
  <si>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</si>
  <si>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</si>
  <si>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</si>
  <si>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</si>
  <si>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</si>
  <si>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</si>
  <si>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</si>
  <si>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</si>
  <si>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</si>
  <si>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</si>
  <si>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</si>
  <si>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</si>
  <si>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</si>
  <si>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</si>
  <si>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</si>
  <si>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</si>
  <si>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</si>
  <si>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</si>
  <si>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</si>
  <si>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</si>
  <si>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</si>
  <si>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</si>
  <si>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</si>
  <si>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</si>
  <si>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</si>
  <si>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</si>
  <si>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</si>
  <si>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</si>
  <si>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</si>
  <si>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</si>
  <si>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</si>
  <si>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</si>
  <si>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</si>
  <si>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</si>
  <si>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</si>
  <si>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</si>
  <si>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</si>
  <si>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</si>
  <si>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</si>
  <si>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</si>
  <si>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</si>
  <si>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</si>
  <si>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</si>
  <si>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</si>
  <si>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</si>
  <si>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</si>
  <si>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</si>
  <si>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</si>
  <si>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</si>
  <si>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</si>
  <si>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</si>
  <si>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</si>
  <si>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</si>
  <si>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</si>
  <si>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</si>
  <si>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</si>
  <si>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</si>
  <si>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</si>
  <si>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</si>
  <si>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</si>
  <si>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</si>
  <si>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</si>
  <si>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</si>
  <si>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</si>
  <si>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</si>
  <si>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</si>
  <si>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</si>
  <si>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</si>
  <si>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</si>
  <si>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</si>
  <si>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</si>
  <si>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</si>
  <si>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</si>
  <si>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</si>
  <si>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</si>
  <si>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</si>
  <si>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</si>
  <si>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</si>
  <si>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</si>
  <si>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</si>
  <si>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</si>
  <si>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</si>
  <si>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</si>
  <si>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</si>
  <si>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</si>
  <si>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</si>
  <si>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</si>
  <si>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</si>
  <si>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</si>
  <si>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</si>
  <si>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</si>
  <si>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</si>
  <si>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</si>
  <si>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</si>
  <si>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</si>
  <si>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</si>
  <si>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</si>
  <si>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</si>
  <si>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</si>
  <si>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</si>
  <si>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</si>
  <si>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</si>
  <si>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</si>
  <si>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</si>
  <si>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</si>
  <si>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</si>
  <si>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</si>
  <si>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</si>
  <si>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</si>
  <si>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</si>
  <si>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</si>
  <si>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</si>
  <si>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</si>
  <si>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</si>
  <si>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</si>
  <si>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</si>
  <si>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</si>
  <si>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</si>
  <si>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</si>
  <si>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</si>
  <si>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</si>
  <si>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</si>
  <si>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</si>
  <si>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</si>
  <si>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</si>
  <si>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</si>
  <si>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</si>
  <si>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</si>
  <si>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</si>
  <si>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</si>
  <si>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</si>
  <si>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</si>
  <si>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</si>
  <si>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</si>
  <si>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</si>
  <si>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</si>
  <si>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</si>
  <si>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</si>
  <si>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</si>
  <si>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</si>
  <si>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</si>
  <si>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</si>
  <si>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</si>
  <si>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</si>
  <si>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</si>
  <si>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</si>
  <si>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</si>
  <si>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</si>
  <si>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</si>
  <si>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</si>
  <si>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</si>
  <si>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</si>
  <si>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</si>
  <si>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</si>
  <si>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</si>
  <si>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</si>
  <si>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</si>
  <si>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</si>
  <si>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</si>
  <si>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</si>
  <si>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</si>
  <si>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</si>
  <si>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</si>
  <si>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</si>
  <si>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</si>
  <si>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</si>
  <si>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</si>
  <si>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</si>
  <si>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</si>
  <si>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</si>
  <si>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</si>
  <si>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</si>
  <si>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</si>
  <si>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</si>
  <si>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</si>
  <si>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</si>
  <si>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</si>
  <si>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</si>
  <si>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</si>
  <si>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</si>
  <si>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</si>
  <si>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</si>
  <si>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</si>
  <si>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</si>
  <si>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</si>
  <si>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</si>
  <si>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</si>
  <si>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</si>
  <si>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</si>
  <si>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</si>
  <si>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</si>
  <si>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</si>
  <si>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</si>
  <si>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</si>
  <si>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</si>
  <si>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</si>
  <si>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</si>
  <si>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</si>
  <si>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</si>
  <si>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</si>
  <si>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</si>
  <si>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</si>
  <si>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</si>
  <si>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</si>
  <si>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</si>
  <si>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</si>
  <si>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</si>
  <si>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</si>
  <si>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</si>
  <si>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</si>
  <si>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</si>
  <si>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</si>
  <si>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</si>
  <si>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</si>
  <si>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</si>
  <si>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</si>
  <si>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</si>
  <si>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</si>
  <si>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</si>
  <si>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</si>
  <si>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</si>
  <si>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</si>
  <si>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</si>
  <si>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</si>
  <si>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</si>
  <si>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</si>
  <si>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</si>
  <si>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</si>
  <si>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</si>
  <si>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</si>
  <si>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</si>
  <si>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</si>
  <si>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</si>
  <si>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</si>
  <si>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</si>
  <si>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</si>
  <si>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</si>
  <si>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</si>
  <si>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</si>
  <si>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</si>
  <si>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</si>
  <si>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</si>
  <si>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</si>
  <si>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</si>
  <si>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</si>
  <si>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</si>
  <si>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</si>
  <si>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</si>
  <si>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</si>
  <si>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</si>
  <si>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</si>
  <si>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</si>
  <si>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</si>
  <si>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</si>
  <si>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</si>
  <si>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</si>
  <si>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</si>
  <si>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</si>
  <si>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</si>
  <si>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</si>
  <si>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</si>
  <si>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</si>
  <si>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</si>
  <si>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</si>
  <si>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</si>
  <si>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</si>
  <si>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</si>
  <si>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</si>
  <si>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</si>
  <si>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</si>
  <si>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</si>
  <si>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</si>
  <si>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</si>
  <si>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</si>
  <si>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</si>
  <si>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</si>
  <si>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</si>
  <si>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</si>
  <si>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</si>
  <si>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</si>
  <si>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</si>
  <si>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</si>
  <si>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</si>
  <si>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</si>
  <si>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</si>
  <si>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</si>
  <si>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</si>
  <si>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</si>
  <si>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</si>
  <si>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</si>
  <si>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</si>
  <si>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</si>
  <si>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</si>
  <si>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</si>
  <si>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</si>
  <si>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</si>
  <si>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</si>
  <si>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</si>
  <si>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</si>
  <si>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</si>
  <si>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</si>
  <si>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</si>
  <si>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</si>
  <si>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</si>
  <si>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</si>
  <si>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</si>
  <si>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</si>
  <si>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</si>
  <si>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</si>
  <si>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</si>
  <si>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</si>
  <si>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</si>
  <si>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</si>
  <si>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</si>
  <si>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</si>
  <si>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</si>
  <si>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</si>
  <si>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</si>
  <si>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</si>
  <si>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</si>
  <si>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</si>
  <si>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</si>
  <si>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</si>
  <si>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</si>
  <si>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</si>
  <si>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</si>
  <si>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</si>
  <si>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</si>
  <si>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</si>
  <si>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</si>
  <si>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</si>
  <si>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</si>
  <si>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</si>
  <si>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</si>
  <si>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</si>
  <si>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</si>
  <si>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</si>
  <si>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</si>
  <si>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</si>
  <si>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</si>
  <si>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</si>
  <si>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</si>
  <si>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</si>
  <si>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</si>
  <si>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</si>
  <si>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</si>
  <si>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</si>
  <si>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</si>
  <si>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</si>
  <si>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</si>
  <si>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</si>
  <si>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</si>
  <si>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</si>
  <si>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</si>
  <si>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</si>
  <si>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</si>
  <si>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</si>
  <si>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</si>
  <si>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</si>
  <si>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</si>
  <si>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</si>
  <si>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</si>
  <si>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</si>
  <si>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</si>
  <si>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</si>
  <si>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</si>
  <si>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</si>
  <si>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</si>
  <si>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</si>
  <si>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</si>
  <si>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</si>
  <si>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</si>
  <si>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</si>
  <si>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</si>
  <si>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</si>
  <si>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</si>
  <si>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</si>
  <si>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</si>
  <si>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</si>
  <si>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</si>
  <si>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</si>
  <si>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</si>
  <si>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</si>
  <si>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</si>
  <si>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</si>
  <si>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</si>
  <si>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</si>
  <si>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</si>
  <si>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</si>
  <si>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</si>
  <si>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</si>
  <si>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</si>
  <si>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</si>
  <si>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</si>
  <si>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</si>
  <si>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</si>
  <si>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</si>
  <si>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</si>
  <si>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</si>
  <si>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</si>
  <si>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</si>
  <si>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</si>
  <si>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</si>
  <si>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</si>
  <si>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</si>
  <si>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</si>
  <si>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</si>
  <si>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</si>
  <si>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</si>
  <si>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</si>
  <si>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</si>
  <si>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</si>
  <si>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</si>
  <si>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</si>
  <si>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</si>
  <si>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</si>
  <si>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</si>
  <si>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</si>
  <si>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</si>
  <si>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</si>
  <si>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</si>
  <si>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</si>
  <si>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</si>
  <si>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</si>
  <si>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</si>
  <si>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</si>
  <si>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</si>
  <si>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</si>
  <si>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</si>
  <si>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</si>
  <si>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</si>
  <si>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</si>
  <si>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</si>
  <si>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</si>
  <si>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</si>
  <si>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</si>
  <si>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</si>
  <si>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</si>
  <si>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</si>
  <si>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</si>
  <si>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</si>
  <si>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</si>
  <si>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</si>
  <si>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</si>
  <si>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</si>
  <si>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</si>
  <si>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</si>
  <si>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</si>
  <si>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</si>
  <si>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</si>
  <si>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</si>
  <si>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</si>
  <si>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</si>
  <si>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</si>
  <si>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</si>
  <si>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</si>
  <si>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</si>
  <si>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</si>
  <si>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</si>
  <si>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</si>
  <si>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</si>
  <si>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</si>
  <si>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</si>
  <si>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</si>
  <si>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</si>
  <si>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</si>
  <si>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</si>
  <si>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</si>
  <si>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</si>
  <si>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</si>
  <si>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</si>
  <si>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</si>
  <si>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</si>
  <si>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</si>
  <si>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</si>
  <si>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</si>
  <si>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</si>
  <si>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</si>
  <si>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</si>
  <si>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</si>
  <si>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</si>
  <si>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</si>
  <si>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</si>
  <si>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</si>
  <si>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</si>
  <si>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</si>
  <si>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</si>
  <si>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</si>
  <si>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</si>
  <si>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</si>
  <si>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</si>
  <si>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</si>
  <si>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</si>
  <si>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</si>
  <si>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</si>
  <si>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</si>
  <si>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</si>
  <si>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</si>
  <si>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</si>
  <si>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</si>
  <si>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</si>
  <si>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</si>
  <si>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</si>
  <si>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</si>
  <si>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</si>
  <si>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</si>
  <si>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</si>
  <si>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</si>
  <si>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</si>
  <si>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</si>
  <si>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</si>
  <si>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</si>
  <si>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</si>
  <si>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</si>
  <si>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</si>
  <si>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</si>
  <si>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</si>
  <si>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</si>
  <si>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</si>
  <si>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</si>
  <si>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</si>
  <si>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</si>
  <si>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</si>
  <si>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</si>
  <si>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</si>
  <si>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</si>
  <si>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</si>
  <si>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</si>
  <si>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</si>
  <si>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</si>
  <si>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</si>
  <si>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</si>
  <si>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</si>
  <si>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</si>
  <si>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</si>
  <si>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</si>
  <si>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</si>
  <si>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</si>
  <si>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</si>
  <si>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</si>
  <si>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</si>
  <si>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</si>
  <si>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</si>
  <si>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</si>
  <si>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</si>
  <si>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</si>
  <si>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</si>
  <si>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</si>
  <si>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</si>
  <si>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</si>
  <si>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</si>
  <si>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</si>
  <si>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</si>
  <si>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</si>
  <si>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</si>
  <si>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</si>
  <si>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</si>
  <si>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</si>
  <si>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</si>
  <si>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</si>
  <si>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</si>
  <si>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</si>
  <si>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</si>
  <si>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</si>
  <si>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</si>
  <si>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</si>
  <si>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</si>
  <si>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</si>
  <si>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</si>
  <si>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</si>
  <si>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</si>
  <si>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</si>
  <si>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</si>
  <si>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</si>
  <si>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</si>
  <si>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</si>
  <si>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</si>
  <si>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</si>
  <si>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</si>
  <si>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</si>
  <si>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</si>
  <si>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</si>
  <si>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</si>
  <si>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</si>
  <si>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</si>
  <si>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</si>
  <si>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</si>
  <si>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</si>
  <si>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</si>
  <si>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</si>
  <si>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</si>
  <si>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</si>
  <si>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</si>
  <si>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</si>
  <si>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</si>
  <si>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</si>
  <si>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</si>
  <si>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</si>
  <si>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</si>
  <si>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</si>
  <si>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</si>
  <si>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</si>
  <si>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</si>
  <si>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</si>
  <si>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</si>
  <si>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</si>
  <si>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</si>
  <si>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</si>
  <si>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</si>
  <si>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</si>
  <si>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</si>
  <si>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</si>
  <si>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</si>
  <si>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</si>
  <si>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</si>
  <si>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</si>
  <si>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</si>
  <si>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</si>
  <si>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</si>
  <si>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</si>
  <si>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</si>
  <si>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</si>
  <si>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</si>
  <si>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</si>
  <si>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</si>
  <si>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</si>
  <si>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</si>
  <si>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</si>
  <si>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</si>
  <si>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</si>
  <si>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</si>
  <si>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</si>
  <si>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</si>
  <si>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</si>
  <si>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</si>
  <si>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</si>
  <si>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</si>
  <si>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</si>
  <si>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</si>
  <si>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</si>
  <si>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</si>
  <si>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</si>
  <si>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</si>
  <si>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</si>
  <si>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</si>
  <si>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</si>
  <si>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</si>
  <si>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</si>
  <si>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</si>
  <si>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</si>
  <si>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</si>
  <si>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</si>
  <si>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</si>
  <si>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</si>
  <si>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</si>
  <si>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</si>
  <si>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</si>
  <si>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</si>
  <si>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</si>
  <si>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</si>
  <si>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</si>
  <si>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</si>
  <si>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</si>
  <si>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</si>
  <si>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</si>
  <si>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</si>
  <si>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</si>
  <si>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</si>
  <si>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</si>
  <si>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</si>
  <si>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</si>
  <si>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</si>
  <si>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</si>
  <si>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</si>
  <si>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</si>
  <si>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</si>
  <si>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</si>
  <si>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</si>
  <si>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</si>
  <si>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</si>
  <si>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</si>
  <si>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</si>
  <si>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</si>
  <si>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</si>
  <si>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</si>
  <si>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</si>
  <si>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</si>
  <si>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</si>
  <si>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</si>
  <si>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</si>
  <si>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</si>
  <si>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</si>
  <si>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</si>
  <si>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</si>
  <si>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</si>
  <si>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</si>
  <si>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</si>
  <si>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</si>
  <si>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</si>
  <si>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</si>
  <si>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</si>
  <si>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</si>
  <si>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</si>
  <si>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</si>
  <si>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</si>
  <si>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</si>
  <si>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</si>
  <si>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</si>
  <si>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</si>
  <si>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</si>
  <si>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</si>
  <si>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</si>
  <si>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</si>
  <si>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</si>
  <si>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</si>
  <si>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</si>
  <si>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</si>
  <si>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</si>
  <si>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</si>
  <si>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</si>
  <si>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</si>
  <si>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</si>
  <si>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</si>
  <si>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</si>
  <si>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</si>
  <si>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</si>
  <si>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</si>
  <si>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</si>
  <si>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</si>
  <si>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</si>
  <si>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</si>
  <si>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</si>
  <si>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</si>
  <si>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</si>
  <si>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</si>
  <si>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</si>
  <si>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</si>
  <si>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</si>
  <si>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</si>
  <si>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</si>
  <si>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</si>
  <si>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</si>
  <si>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</si>
  <si>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</si>
  <si>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</si>
  <si>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</si>
  <si>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</si>
  <si>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</si>
  <si>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</si>
  <si>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</si>
  <si>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</si>
  <si>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</si>
  <si>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</si>
  <si>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</si>
  <si>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</si>
  <si>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</si>
  <si>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</si>
  <si>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</si>
  <si>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</si>
  <si>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</si>
  <si>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</si>
  <si>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</si>
  <si>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</si>
  <si>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</si>
  <si>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</si>
  <si>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</si>
  <si>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</si>
  <si>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</si>
  <si>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</si>
  <si>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</si>
  <si>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</si>
  <si>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</si>
  <si>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</si>
  <si>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</si>
  <si>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</si>
  <si>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</si>
  <si>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</si>
  <si>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</si>
  <si>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</si>
  <si>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</si>
  <si>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</si>
  <si>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</si>
  <si>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</si>
  <si>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</si>
  <si>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</si>
  <si>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</si>
  <si>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</si>
  <si>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</si>
  <si>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</si>
  <si>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</si>
  <si>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</si>
  <si>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</si>
  <si>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</si>
  <si>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</si>
  <si>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</si>
  <si>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</si>
  <si>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</si>
  <si>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</si>
  <si>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</si>
  <si>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</si>
  <si>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</si>
  <si>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</si>
  <si>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</si>
  <si>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</si>
  <si>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</si>
  <si>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</si>
  <si>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</si>
  <si>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</si>
  <si>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</si>
  <si>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</si>
  <si>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</si>
  <si>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</si>
  <si>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</si>
  <si>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</si>
  <si>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</si>
  <si>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</si>
  <si>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</si>
  <si>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</si>
  <si>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</si>
  <si>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</si>
  <si>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</si>
  <si>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</si>
  <si>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</si>
  <si>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</si>
  <si>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</si>
  <si>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</si>
  <si>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</si>
  <si>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</si>
  <si>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</si>
  <si>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</si>
  <si>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</si>
  <si>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</si>
  <si>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</si>
  <si>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</si>
  <si>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</si>
  <si>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</si>
  <si>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</si>
  <si>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</si>
  <si>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</si>
  <si>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</si>
  <si>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</si>
  <si>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</si>
  <si>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</si>
  <si>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</si>
  <si>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</si>
  <si>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</si>
  <si>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</si>
  <si>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</si>
  <si>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</si>
  <si>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</si>
  <si>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</si>
  <si>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</si>
  <si>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</si>
  <si>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</si>
  <si>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</si>
  <si>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</si>
  <si>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</si>
  <si>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</si>
  <si>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</si>
  <si>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</si>
  <si>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</si>
  <si>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</si>
  <si>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</si>
  <si>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</si>
  <si>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</si>
  <si>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</si>
  <si>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</si>
  <si>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</si>
  <si>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</si>
  <si>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</si>
  <si>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</si>
  <si>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</si>
  <si>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</si>
  <si>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</si>
  <si>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</si>
  <si>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</si>
  <si>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</si>
  <si>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</si>
  <si>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</si>
  <si>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</si>
  <si>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</si>
  <si>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</si>
  <si>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</si>
  <si>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</si>
  <si>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</si>
  <si>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</si>
  <si>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</si>
  <si>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</si>
  <si>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</si>
  <si>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</si>
  <si>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</si>
  <si>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</si>
  <si>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</si>
  <si>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</si>
  <si>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</si>
  <si>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</si>
  <si>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</si>
  <si>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</si>
  <si>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</si>
  <si>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</si>
  <si>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</si>
  <si>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</si>
  <si>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</si>
  <si>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</si>
  <si>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</si>
  <si>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</si>
  <si>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</si>
  <si>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</si>
  <si>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</si>
  <si>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</si>
  <si>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</si>
  <si>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</si>
  <si>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</si>
  <si>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</si>
  <si>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</si>
  <si>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</si>
  <si>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</si>
  <si>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</si>
  <si>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</si>
  <si>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</si>
  <si>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</si>
  <si>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</si>
  <si>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</si>
  <si>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</si>
  <si>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</si>
  <si>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</si>
  <si>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</si>
  <si>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</si>
  <si>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</si>
  <si>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</si>
  <si>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</si>
  <si>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</si>
  <si>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</si>
  <si>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</si>
  <si>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</si>
  <si>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</si>
  <si>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</si>
  <si>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</si>
  <si>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</si>
  <si>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</si>
  <si>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</si>
  <si>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</si>
  <si>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</si>
  <si>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</si>
  <si>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</si>
  <si>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</si>
  <si>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</si>
  <si>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</si>
  <si>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</si>
  <si>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</si>
  <si>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</si>
  <si>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</si>
  <si>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</si>
  <si>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</si>
  <si>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</si>
  <si>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</si>
  <si>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</si>
  <si>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</si>
  <si>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</si>
  <si>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</si>
  <si>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</si>
  <si>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</si>
  <si>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</si>
  <si>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</si>
  <si>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</si>
  <si>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</si>
  <si>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</si>
  <si>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</si>
  <si>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</si>
  <si>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</si>
  <si>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</si>
  <si>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</si>
  <si>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</si>
  <si>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</si>
  <si>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</si>
  <si>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</si>
  <si>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</si>
  <si>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</si>
  <si>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</si>
  <si>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</si>
  <si>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</si>
  <si>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</si>
  <si>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</si>
  <si>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</si>
  <si>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</si>
  <si>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</si>
  <si>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</si>
  <si>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</si>
  <si>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</si>
  <si>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</si>
  <si>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</si>
  <si>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</si>
  <si>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</si>
  <si>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</si>
  <si>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</si>
  <si>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</si>
  <si>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</si>
  <si>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</si>
  <si>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</si>
  <si>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</si>
  <si>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</si>
  <si>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</si>
  <si>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</si>
  <si>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</si>
  <si>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</si>
  <si>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</si>
  <si>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</si>
  <si>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</si>
  <si>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</si>
  <si>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</si>
  <si>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</si>
  <si>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</si>
  <si>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</si>
  <si>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</si>
  <si>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</si>
  <si>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</si>
  <si>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</si>
  <si>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</si>
  <si>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</si>
  <si>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</si>
  <si>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</si>
  <si>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</si>
  <si>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</si>
  <si>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</si>
  <si>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</si>
  <si>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</si>
  <si>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</si>
  <si>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</si>
  <si>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</si>
  <si>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</si>
  <si>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</si>
  <si>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</si>
  <si>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</si>
  <si>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</si>
  <si>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</si>
  <si>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</si>
  <si>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</si>
  <si>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</si>
  <si>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</si>
  <si>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</si>
  <si>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</si>
  <si>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</si>
  <si>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</si>
  <si>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</si>
  <si>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</si>
  <si>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</si>
  <si>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</si>
  <si>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</si>
  <si>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</si>
  <si>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</si>
  <si>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</si>
  <si>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</si>
  <si>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</si>
  <si>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</si>
  <si>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</si>
  <si>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</si>
  <si>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</si>
  <si>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</si>
  <si>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</si>
  <si>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</si>
  <si>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</si>
  <si>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</si>
  <si>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</si>
  <si>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</si>
  <si>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</si>
  <si>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</si>
  <si>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</si>
  <si>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</si>
  <si>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</si>
  <si>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</si>
  <si>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</si>
  <si>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</si>
  <si>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</si>
  <si>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</si>
  <si>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</si>
  <si>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</si>
  <si>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</si>
  <si>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</si>
  <si>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</si>
  <si>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</si>
  <si>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</si>
  <si>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</si>
  <si>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</si>
  <si>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</si>
  <si>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</si>
  <si>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</si>
  <si>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</si>
  <si>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</si>
  <si>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</si>
  <si>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</si>
  <si>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</si>
  <si>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</si>
  <si>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</si>
  <si>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</si>
  <si>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</si>
  <si>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</si>
  <si>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</si>
  <si>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</si>
  <si>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</si>
  <si>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</si>
  <si>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</si>
  <si>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</si>
  <si>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</si>
  <si>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</si>
  <si>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</si>
  <si>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</si>
  <si>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</si>
  <si>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</si>
  <si>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</si>
  <si>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</si>
  <si>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</si>
  <si>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</si>
  <si>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</si>
  <si>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</si>
  <si>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</si>
  <si>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</si>
  <si>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</si>
  <si>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</si>
  <si>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</si>
  <si>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</si>
  <si>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</si>
  <si>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</si>
  <si>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</si>
  <si>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</si>
  <si>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</si>
  <si>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</si>
  <si>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</si>
  <si>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</si>
  <si>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</si>
  <si>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</si>
  <si>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</si>
  <si>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</si>
  <si>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</si>
  <si>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</si>
  <si>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</si>
  <si>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</si>
  <si>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</si>
  <si>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</si>
  <si>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</si>
  <si>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</si>
  <si>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</si>
  <si>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</si>
  <si>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</si>
  <si>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</si>
  <si>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</si>
  <si>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</si>
  <si>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</si>
  <si>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</si>
  <si>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</si>
  <si>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</si>
  <si>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</si>
  <si>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</si>
  <si>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</si>
  <si>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</si>
  <si>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</si>
  <si>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</si>
  <si>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</si>
  <si>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</si>
  <si>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</si>
  <si>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</si>
  <si>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</si>
  <si>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</si>
  <si>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</si>
  <si>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</si>
  <si>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</si>
  <si>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</si>
  <si>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</si>
  <si>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</si>
  <si>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</si>
  <si>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</si>
  <si>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</si>
  <si>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</si>
  <si>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</si>
  <si>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</si>
  <si>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</si>
  <si>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</si>
  <si>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</si>
  <si>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</si>
  <si>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</si>
  <si>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</si>
  <si>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</si>
  <si>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</si>
  <si>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</si>
  <si>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</si>
  <si>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</si>
  <si>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</si>
  <si>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</si>
  <si>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</si>
  <si>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</si>
  <si>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</si>
  <si>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</si>
  <si>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</si>
  <si>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</si>
  <si>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</si>
  <si>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</si>
  <si>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</si>
  <si>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</si>
  <si>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</si>
  <si>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</si>
  <si>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</si>
  <si>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</si>
  <si>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</si>
  <si>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</si>
  <si>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</si>
  <si>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</si>
  <si>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</si>
  <si>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</si>
  <si>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</si>
  <si>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</si>
  <si>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</si>
  <si>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</si>
  <si>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</si>
  <si>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</si>
  <si>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</si>
  <si>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</si>
  <si>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</si>
  <si>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</si>
  <si>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</si>
  <si>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</si>
  <si>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</si>
  <si>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</si>
  <si>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</si>
  <si>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</si>
  <si>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</si>
  <si>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</si>
  <si>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</si>
  <si>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</si>
  <si>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</si>
  <si>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</si>
  <si>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</si>
  <si>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</si>
  <si>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</si>
  <si>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</si>
  <si>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</si>
  <si>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</si>
  <si>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</si>
  <si>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</si>
  <si>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</si>
  <si>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</si>
  <si>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</si>
  <si>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</si>
  <si>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</si>
  <si>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</si>
  <si>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</si>
  <si>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</si>
  <si>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</si>
  <si>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</si>
  <si>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</si>
  <si>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</si>
  <si>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</si>
  <si>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</si>
  <si>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</si>
  <si>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</si>
  <si>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</si>
  <si>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</si>
  <si>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</si>
  <si>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</si>
  <si>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</si>
  <si>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</si>
  <si>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</si>
  <si>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</si>
  <si>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</si>
  <si>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</si>
  <si>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</si>
  <si>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</si>
  <si>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</si>
  <si>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</si>
  <si>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</si>
  <si>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</si>
  <si>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</si>
  <si>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</si>
  <si>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</si>
  <si>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</si>
  <si>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</si>
  <si>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</si>
  <si>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</si>
  <si>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</si>
  <si>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</si>
  <si>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</si>
  <si>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</si>
  <si>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</si>
  <si>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</si>
  <si>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</si>
  <si>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</si>
  <si>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</si>
  <si>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</si>
  <si>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</si>
  <si>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</si>
  <si>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</si>
  <si>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</si>
  <si>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</si>
  <si>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</si>
  <si>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</si>
  <si>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</si>
  <si>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</si>
  <si>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</si>
  <si>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</si>
  <si>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</si>
  <si>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</si>
  <si>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</si>
  <si>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</si>
  <si>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</si>
  <si>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</si>
  <si>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</si>
  <si>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</si>
  <si>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</si>
  <si>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</si>
  <si>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</si>
  <si>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</si>
  <si>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</si>
  <si>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</si>
  <si>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</si>
  <si>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</si>
  <si>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</si>
  <si>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</si>
  <si>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</si>
  <si>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</si>
  <si>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</si>
  <si>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</si>
  <si>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</si>
  <si>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</si>
  <si>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</si>
  <si>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</si>
  <si>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</si>
  <si>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</si>
  <si>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</si>
  <si>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</si>
  <si>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</si>
  <si>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</si>
  <si>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</si>
  <si>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</si>
  <si>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</si>
  <si>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</si>
  <si>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</si>
  <si>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</si>
  <si>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</si>
  <si>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</si>
  <si>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</si>
  <si>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</si>
  <si>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</si>
  <si>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</si>
  <si>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</si>
  <si>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</si>
  <si>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</si>
  <si>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</si>
  <si>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</si>
  <si>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</si>
  <si>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</si>
  <si>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</si>
  <si>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</si>
  <si>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</si>
  <si>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</si>
  <si>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</si>
  <si>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</si>
  <si>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</si>
  <si>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</si>
  <si>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</si>
  <si>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</si>
  <si>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</si>
  <si>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</si>
  <si>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</si>
  <si>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</si>
  <si>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</si>
  <si>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</si>
  <si>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</si>
  <si>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</si>
  <si>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</si>
  <si>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</si>
  <si>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</si>
  <si>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</si>
  <si>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</si>
  <si>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</si>
  <si>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</si>
  <si>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</si>
  <si>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</si>
  <si>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</si>
  <si>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</si>
  <si>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</si>
  <si>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</si>
  <si>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</si>
  <si>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</si>
  <si>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</si>
  <si>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</si>
  <si>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</si>
  <si>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</si>
  <si>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</si>
  <si>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</si>
  <si>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</si>
  <si>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</si>
  <si>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</si>
  <si>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</si>
  <si>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</si>
  <si>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</si>
  <si>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</si>
  <si>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</si>
  <si>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</si>
  <si>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</si>
  <si>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</si>
  <si>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</si>
  <si>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</si>
  <si>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</si>
  <si>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</si>
  <si>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</si>
  <si>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</si>
  <si>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</si>
  <si>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</si>
  <si>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</si>
  <si>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</si>
  <si>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</si>
  <si>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</si>
  <si>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</si>
  <si>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</si>
  <si>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</si>
  <si>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</si>
  <si>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</si>
  <si>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</si>
  <si>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</si>
  <si>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</si>
  <si>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</si>
  <si>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</si>
  <si>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</si>
  <si>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</si>
  <si>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</si>
  <si>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</si>
  <si>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</si>
  <si>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</si>
  <si>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</si>
  <si>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</si>
  <si>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</si>
  <si>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</si>
  <si>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</si>
  <si>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</si>
  <si>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</si>
  <si>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</si>
  <si>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</si>
  <si>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</si>
  <si>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</si>
  <si>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</si>
  <si>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</si>
  <si>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</si>
  <si>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</si>
  <si>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</si>
  <si>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</si>
  <si>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</si>
  <si>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</si>
  <si>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</si>
  <si>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</si>
  <si>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</si>
  <si>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</si>
  <si>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</si>
  <si>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</si>
  <si>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</si>
  <si>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</si>
  <si>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</si>
  <si>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</si>
  <si>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</si>
  <si>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</si>
  <si>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</si>
  <si>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</si>
  <si>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</si>
  <si>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</si>
  <si>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</si>
  <si>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</si>
  <si>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</si>
  <si>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</si>
  <si>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</si>
  <si>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</si>
  <si>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</si>
  <si>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</si>
  <si>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</si>
  <si>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</si>
  <si>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</si>
  <si>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</si>
  <si>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</si>
  <si>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</si>
  <si>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</si>
  <si>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</si>
  <si>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</si>
  <si>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</si>
  <si>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</si>
  <si>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</si>
  <si>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</si>
  <si>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</si>
  <si>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</si>
  <si>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</si>
  <si>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</si>
  <si>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</si>
  <si>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</si>
  <si>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</si>
  <si>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</si>
  <si>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</si>
  <si>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</si>
  <si>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</si>
  <si>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</si>
  <si>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</si>
  <si>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</si>
  <si>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</si>
  <si>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</si>
  <si>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</si>
  <si>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</si>
  <si>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</si>
  <si>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</si>
  <si>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</si>
  <si>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</si>
  <si>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</si>
  <si>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</si>
  <si>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</si>
  <si>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</si>
  <si>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</si>
  <si>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</si>
  <si>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</si>
  <si>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</si>
  <si>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</si>
  <si>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</si>
  <si>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</si>
  <si>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</si>
  <si>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</si>
  <si>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</si>
  <si>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</si>
  <si>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</si>
  <si>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</si>
  <si>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</si>
  <si>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</si>
  <si>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</si>
  <si>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</si>
  <si>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</si>
  <si>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</si>
  <si>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</si>
  <si>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</si>
  <si>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</si>
  <si>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</si>
  <si>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</si>
  <si>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</si>
  <si>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</si>
  <si>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</si>
  <si>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</si>
  <si>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</si>
  <si>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</si>
  <si>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</si>
  <si>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</si>
  <si>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</si>
  <si>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</si>
  <si>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</si>
  <si>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</si>
  <si>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</si>
  <si>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</si>
  <si>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</si>
  <si>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</si>
  <si>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</si>
  <si>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</si>
  <si>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</si>
  <si>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</si>
  <si>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</si>
  <si>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</si>
  <si>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</si>
  <si>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</si>
  <si>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</si>
  <si>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</si>
  <si>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</si>
  <si>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</si>
  <si>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</si>
  <si>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</si>
  <si>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</si>
  <si>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</si>
  <si>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</si>
  <si>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</si>
  <si>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</si>
  <si>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</si>
  <si>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</si>
  <si>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</si>
  <si>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</si>
  <si>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</si>
  <si>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</si>
  <si>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</si>
  <si>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</si>
  <si>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</si>
  <si>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</si>
  <si>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</si>
  <si>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</si>
  <si>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</si>
  <si>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</si>
  <si>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</si>
  <si>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</si>
  <si>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</si>
  <si>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</si>
  <si>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</si>
  <si>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</si>
  <si>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</si>
  <si>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</si>
  <si>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</si>
  <si>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</si>
  <si>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</si>
  <si>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</si>
  <si>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</si>
  <si>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</si>
  <si>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</si>
  <si>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</si>
  <si>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</si>
  <si>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</si>
  <si>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</si>
  <si>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</si>
  <si>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</si>
  <si>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</si>
  <si>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</si>
  <si>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</si>
  <si>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</si>
  <si>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</si>
  <si>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</si>
  <si>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</si>
  <si>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</si>
  <si>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</si>
  <si>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</si>
  <si>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</si>
  <si>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</si>
  <si>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</si>
  <si>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</si>
  <si>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</si>
  <si>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</si>
  <si>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</si>
  <si>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</si>
  <si>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</si>
  <si>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</si>
  <si>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</si>
  <si>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</si>
  <si>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</si>
  <si>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</si>
  <si>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</si>
  <si>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</si>
  <si>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</si>
  <si>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</si>
  <si>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</si>
  <si>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</si>
  <si>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</si>
  <si>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</si>
  <si>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</si>
  <si>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</si>
  <si>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</si>
  <si>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</si>
  <si>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</si>
  <si>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</si>
  <si>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</si>
  <si>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</si>
  <si>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</si>
  <si>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</si>
  <si>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</si>
  <si>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</si>
  <si>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</si>
  <si>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</si>
  <si>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</si>
  <si>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</si>
  <si>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</si>
  <si>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</si>
  <si>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</si>
  <si>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</si>
  <si>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</si>
  <si>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</si>
  <si>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</si>
  <si>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</si>
  <si>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</si>
  <si>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</si>
  <si>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</si>
  <si>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</si>
  <si>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</si>
  <si>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</si>
  <si>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</si>
  <si>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</si>
  <si>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</si>
  <si>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</si>
  <si>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</si>
  <si>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</si>
  <si>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</si>
  <si>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</si>
  <si>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</si>
  <si>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</si>
  <si>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</si>
  <si>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</si>
  <si>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</si>
  <si>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</si>
  <si>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</si>
  <si>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</si>
  <si>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</si>
  <si>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</si>
  <si>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</si>
  <si>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</si>
  <si>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</si>
  <si>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</si>
  <si>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</si>
  <si>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</si>
  <si>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</si>
  <si>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</si>
  <si>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</si>
  <si>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</si>
  <si>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</si>
  <si>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</si>
  <si>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</si>
  <si>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</si>
  <si>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</si>
  <si>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</si>
  <si>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</si>
  <si>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</si>
  <si>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</si>
  <si>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</si>
  <si>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</si>
  <si>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</si>
  <si>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</si>
  <si>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</si>
  <si>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</si>
  <si>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</si>
  <si>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</si>
  <si>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</si>
  <si>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</si>
  <si>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</si>
  <si>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</si>
  <si>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</si>
  <si>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</si>
  <si>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</si>
  <si>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</si>
  <si>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</si>
  <si>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</si>
  <si>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</si>
  <si>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</si>
  <si>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</si>
  <si>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</si>
  <si>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</si>
  <si>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</si>
  <si>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</si>
  <si>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</si>
  <si>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</si>
  <si>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</si>
  <si>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</si>
  <si>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</si>
  <si>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</si>
  <si>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</si>
  <si>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</si>
  <si>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</si>
  <si>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</si>
  <si>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</si>
  <si>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</si>
  <si>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</si>
  <si>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</si>
  <si>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</si>
  <si>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</si>
  <si>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</si>
  <si>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</si>
  <si>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</si>
  <si>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</si>
  <si>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</si>
  <si>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</si>
  <si>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</si>
  <si>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</si>
  <si>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</si>
  <si>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</si>
  <si>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</si>
  <si>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</si>
  <si>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</si>
  <si>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</si>
  <si>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</si>
  <si>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</si>
  <si>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</si>
  <si>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</si>
  <si>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</si>
  <si>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</si>
  <si>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</si>
  <si>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</si>
  <si>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</si>
  <si>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</si>
  <si>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</si>
  <si>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</si>
  <si>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</si>
  <si>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</si>
  <si>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</si>
  <si>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</si>
  <si>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</si>
  <si>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</si>
  <si>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</si>
  <si>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</si>
  <si>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</si>
  <si>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</si>
  <si>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</si>
  <si>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</si>
  <si>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</si>
  <si>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</si>
  <si>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</si>
  <si>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</si>
  <si>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</si>
  <si>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</si>
  <si>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</si>
  <si>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</si>
  <si>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</si>
  <si>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</si>
  <si>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</si>
  <si>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</si>
  <si>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</si>
  <si>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</si>
  <si>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</si>
  <si>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</si>
  <si>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</si>
  <si>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</si>
  <si>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</si>
  <si>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</si>
  <si>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</si>
  <si>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</si>
  <si>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</si>
  <si>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</si>
  <si>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</si>
  <si>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</si>
  <si>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</si>
  <si>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</si>
  <si>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</si>
  <si>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</si>
  <si>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</si>
  <si>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</si>
  <si>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</si>
  <si>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</si>
  <si>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</si>
  <si>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</si>
  <si>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</si>
  <si>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</si>
  <si>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</si>
  <si>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</si>
  <si>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</si>
  <si>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</si>
  <si>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</si>
  <si>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</si>
  <si>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</si>
  <si>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</si>
  <si>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</si>
  <si>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</si>
  <si>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</si>
  <si>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</si>
  <si>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</si>
  <si>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</si>
  <si>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</si>
  <si>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</si>
  <si>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</si>
  <si>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</si>
  <si>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</si>
  <si>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</si>
  <si>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</si>
  <si>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</si>
  <si>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</si>
  <si>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</si>
  <si>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</si>
  <si>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</si>
  <si>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</si>
  <si>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</si>
  <si>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</si>
  <si>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</si>
  <si>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</si>
  <si>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</si>
  <si>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</si>
  <si>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</si>
  <si>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</si>
  <si>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</si>
  <si>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</si>
  <si>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</si>
  <si>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</si>
  <si>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</si>
  <si>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</si>
  <si>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</si>
  <si>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</si>
  <si>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</si>
  <si>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</si>
  <si>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</si>
  <si>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</si>
  <si>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</si>
  <si>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</si>
  <si>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</si>
  <si>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</si>
  <si>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</si>
  <si>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</si>
  <si>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</si>
  <si>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</si>
  <si>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</si>
  <si>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</si>
  <si>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</si>
  <si>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</si>
  <si>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</si>
  <si>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</si>
  <si>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</si>
  <si>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</si>
  <si>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</si>
  <si>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</si>
  <si>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</si>
  <si>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</si>
  <si>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</si>
  <si>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</si>
  <si>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</si>
  <si>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</si>
  <si>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</si>
  <si>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</si>
  <si>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</si>
  <si>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</si>
  <si>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</si>
  <si>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</si>
  <si>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</si>
  <si>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</si>
  <si>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</si>
  <si>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</si>
  <si>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</si>
  <si>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</si>
  <si>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</si>
  <si>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</si>
  <si>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</si>
  <si>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</si>
  <si>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</si>
  <si>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</si>
  <si>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</si>
  <si>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</si>
  <si>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</si>
  <si>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</si>
  <si>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</si>
  <si>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</si>
  <si>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</si>
  <si>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</si>
  <si>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</si>
  <si>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</si>
  <si>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</si>
  <si>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</si>
  <si>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</si>
  <si>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</si>
  <si>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</si>
  <si>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</si>
  <si>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</si>
  <si>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</si>
  <si>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</si>
  <si>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</si>
  <si>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</si>
  <si>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</si>
  <si>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</si>
  <si>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</si>
  <si>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</si>
  <si>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</si>
  <si>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</si>
  <si>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</si>
  <si>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</si>
  <si>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</si>
  <si>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</si>
  <si>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</si>
  <si>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</si>
  <si>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</si>
  <si>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</si>
  <si>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</si>
  <si>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</si>
  <si>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</si>
  <si>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</si>
  <si>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</si>
  <si>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</si>
  <si>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</si>
  <si>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</si>
  <si>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</si>
  <si>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</si>
  <si>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</si>
  <si>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</si>
  <si>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</si>
  <si>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</si>
  <si>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</si>
  <si>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</si>
  <si>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</si>
  <si>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</si>
  <si>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</si>
  <si>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</si>
  <si>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</si>
  <si>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</si>
  <si>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</si>
  <si>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</si>
  <si>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</si>
  <si>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</si>
  <si>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</si>
  <si>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</si>
  <si>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</si>
  <si>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</si>
  <si>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</si>
  <si>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</si>
  <si>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</si>
  <si>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</si>
  <si>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</si>
  <si>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</si>
  <si>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</si>
  <si>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</si>
  <si>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</si>
  <si>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</si>
  <si>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</si>
  <si>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</si>
  <si>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</si>
  <si>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</si>
  <si>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</si>
  <si>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</si>
  <si>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</si>
  <si>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</si>
  <si>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</si>
  <si>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</si>
  <si>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</si>
  <si>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</si>
  <si>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</si>
  <si>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</si>
  <si>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</si>
  <si>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</si>
  <si>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</si>
  <si>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</si>
  <si>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</si>
  <si>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</si>
  <si>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</si>
  <si>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</si>
  <si>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</si>
  <si>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</si>
  <si>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</si>
  <si>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</si>
  <si>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</si>
  <si>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</si>
  <si>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</si>
  <si>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</si>
  <si>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</si>
  <si>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</si>
  <si>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</si>
  <si>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</si>
  <si>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</si>
  <si>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</si>
  <si>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</si>
  <si>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</si>
  <si>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</si>
  <si>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</si>
  <si>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</si>
  <si>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</si>
  <si>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</si>
  <si>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</si>
  <si>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</si>
  <si>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</si>
  <si>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</si>
  <si>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</si>
  <si>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</si>
  <si>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</si>
  <si>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</si>
  <si>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</si>
  <si>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</si>
  <si>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</si>
  <si>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</si>
  <si>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</si>
  <si>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</si>
  <si>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</si>
  <si>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</si>
  <si>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</si>
  <si>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</si>
  <si>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</si>
  <si>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</si>
  <si>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</si>
  <si>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</si>
  <si>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</si>
  <si>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</si>
  <si>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</si>
  <si>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</si>
  <si>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</si>
  <si>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</si>
  <si>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</si>
  <si>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</si>
  <si>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</si>
  <si>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</si>
  <si>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</si>
  <si>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</si>
  <si>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</si>
  <si>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</si>
  <si>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</si>
  <si>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</si>
  <si>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</si>
  <si>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</si>
  <si>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</si>
  <si>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</si>
  <si>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</si>
  <si>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</si>
  <si>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</si>
  <si>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</si>
  <si>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</si>
  <si>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</si>
  <si>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</si>
  <si>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</si>
  <si>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</si>
  <si>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</si>
  <si>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</si>
  <si>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</si>
  <si>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</si>
  <si>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</si>
  <si>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</si>
  <si>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</si>
  <si>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</si>
  <si>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</si>
  <si>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</si>
  <si>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</si>
  <si>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</si>
  <si>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</si>
  <si>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</si>
  <si>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</si>
  <si>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</si>
  <si>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</si>
  <si>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</si>
  <si>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</si>
  <si>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</si>
  <si>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</si>
  <si>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</si>
  <si>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</si>
  <si>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</si>
  <si>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</si>
  <si>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</si>
  <si>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</si>
  <si>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</si>
  <si>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</si>
  <si>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</si>
  <si>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</si>
  <si>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</si>
  <si>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</si>
  <si>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</si>
  <si>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</si>
  <si>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</si>
  <si>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</si>
  <si>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</si>
  <si>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</si>
  <si>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</si>
  <si>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</si>
  <si>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</si>
  <si>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</si>
  <si>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</si>
  <si>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</si>
  <si>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</si>
  <si>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</si>
  <si>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</si>
  <si>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</si>
  <si>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</si>
  <si>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</si>
  <si>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</si>
  <si>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</si>
  <si>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</si>
  <si>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</si>
  <si>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</si>
  <si>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</si>
  <si>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</si>
  <si>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</si>
  <si>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</si>
  <si>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</si>
  <si>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</si>
  <si>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</si>
  <si>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</si>
  <si>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</si>
  <si>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</si>
  <si>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</si>
  <si>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</si>
  <si>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</si>
  <si>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</si>
  <si>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</si>
  <si>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</si>
  <si>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</si>
  <si>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</si>
  <si>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</si>
  <si>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</si>
  <si>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</si>
  <si>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</si>
  <si>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</si>
  <si>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</si>
  <si>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</si>
  <si>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</si>
  <si>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</si>
  <si>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</si>
  <si>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</si>
  <si>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</si>
  <si>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</si>
  <si>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</si>
  <si>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</si>
  <si>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</si>
  <si>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</si>
  <si>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</si>
  <si>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</si>
  <si>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</si>
  <si>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</si>
  <si>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</si>
  <si>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</si>
  <si>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</si>
  <si>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</si>
  <si>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</si>
  <si>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</si>
  <si>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</si>
  <si>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</si>
  <si>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</si>
  <si>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</si>
  <si>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</si>
  <si>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</si>
  <si>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</si>
  <si>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</si>
  <si>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</si>
  <si>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</si>
  <si>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</si>
  <si>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</si>
  <si>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</si>
  <si>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</si>
  <si>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</si>
  <si>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</si>
  <si>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</si>
  <si>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</si>
  <si>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</si>
  <si>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</si>
  <si>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</si>
  <si>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</si>
  <si>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</si>
  <si>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</si>
  <si>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</si>
  <si>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</si>
  <si>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</si>
  <si>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</si>
  <si>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</si>
  <si>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</si>
  <si>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</si>
  <si>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</si>
  <si>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</si>
  <si>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</si>
  <si>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</si>
  <si>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</si>
  <si>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</si>
  <si>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</si>
  <si>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</si>
  <si>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</si>
  <si>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</si>
  <si>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</si>
  <si>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</si>
  <si>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</si>
  <si>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</si>
  <si>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</si>
  <si>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</si>
  <si>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</si>
  <si>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</si>
  <si>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</si>
  <si>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</si>
  <si>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</si>
  <si>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</si>
  <si>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</si>
  <si>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</si>
  <si>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</si>
  <si>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</si>
  <si>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</si>
  <si>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</si>
  <si>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</si>
  <si>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</si>
  <si>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</si>
  <si>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</si>
  <si>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</si>
  <si>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</si>
  <si>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</si>
  <si>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</si>
  <si>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</si>
  <si>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</si>
  <si>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</si>
  <si>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</si>
  <si>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</si>
  <si>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</si>
  <si>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</si>
  <si>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</si>
  <si>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</si>
  <si>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</si>
  <si>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</si>
  <si>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</si>
  <si>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</si>
  <si>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</si>
  <si>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</si>
  <si>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</si>
  <si>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</si>
  <si>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</si>
  <si>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</si>
  <si>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</si>
  <si>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</si>
  <si>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</si>
  <si>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</si>
  <si>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</si>
  <si>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</si>
  <si>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</si>
  <si>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</si>
  <si>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</si>
  <si>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</si>
  <si>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</si>
  <si>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</si>
  <si>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</si>
  <si>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</si>
  <si>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</si>
  <si>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</si>
  <si>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</si>
  <si>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</si>
  <si>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</si>
  <si>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</si>
  <si>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</si>
  <si>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</si>
  <si>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</si>
  <si>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</si>
  <si>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</si>
  <si>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</si>
  <si>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</si>
  <si>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</si>
  <si>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</si>
  <si>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</si>
  <si>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</si>
  <si>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</si>
  <si>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</si>
  <si>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</si>
  <si>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</si>
  <si>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</si>
  <si>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</si>
  <si>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</si>
  <si>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</si>
  <si>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</si>
  <si>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</si>
  <si>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</si>
  <si>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</si>
  <si>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</si>
  <si>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</si>
  <si>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</si>
  <si>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</si>
  <si>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</si>
  <si>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</si>
  <si>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</si>
  <si>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</si>
  <si>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</si>
  <si>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</si>
  <si>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</si>
  <si>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</si>
  <si>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</si>
  <si>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</si>
  <si>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</si>
  <si>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</si>
  <si>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</si>
  <si>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</si>
  <si>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</si>
  <si>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</si>
  <si>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</si>
  <si>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</si>
  <si>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</si>
  <si>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</si>
  <si>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</si>
  <si>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</si>
  <si>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</si>
  <si>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</si>
  <si>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</si>
  <si>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</si>
  <si>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</si>
  <si>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</si>
  <si>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</si>
  <si>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</si>
  <si>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</si>
  <si>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</si>
  <si>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</si>
  <si>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</si>
  <si>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</si>
  <si>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</si>
  <si>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</si>
  <si>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</si>
  <si>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</si>
  <si>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</si>
  <si>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</si>
  <si>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</si>
  <si>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</si>
  <si>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</si>
  <si>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</si>
  <si>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</si>
  <si>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</si>
  <si>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</si>
  <si>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</si>
  <si>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</si>
  <si>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</si>
  <si>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</si>
  <si>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</si>
  <si>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</si>
  <si>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</si>
  <si>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</si>
  <si>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</si>
  <si>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</si>
  <si>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</si>
  <si>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</si>
  <si>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</si>
  <si>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</si>
  <si>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</si>
  <si>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</si>
  <si>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</si>
  <si>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</si>
  <si>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</si>
  <si>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</si>
  <si>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</si>
  <si>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</si>
  <si>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</si>
  <si>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</si>
  <si>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</si>
  <si>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</si>
  <si>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</si>
  <si>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</si>
  <si>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</si>
  <si>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</si>
  <si>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</si>
  <si>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</si>
  <si>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</si>
  <si>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</si>
  <si>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</si>
  <si>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</si>
  <si>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</si>
  <si>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</si>
  <si>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</si>
  <si>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</si>
  <si>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</si>
  <si>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</si>
  <si>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</si>
  <si>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</si>
  <si>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</si>
  <si>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</si>
  <si>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</si>
  <si>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</si>
  <si>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</si>
  <si>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</si>
  <si>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</si>
  <si>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</si>
  <si>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</si>
  <si>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</si>
  <si>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</si>
  <si>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</si>
  <si>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</si>
  <si>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</si>
  <si>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</si>
  <si>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</si>
  <si>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</si>
  <si>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</si>
  <si>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</si>
  <si>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</si>
  <si>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</si>
  <si>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</si>
  <si>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</si>
  <si>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</si>
  <si>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</si>
  <si>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</si>
  <si>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</si>
  <si>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</si>
  <si>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</si>
  <si>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</si>
  <si>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</si>
  <si>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</si>
  <si>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</si>
  <si>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</si>
  <si>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</si>
  <si>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</si>
  <si>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</si>
  <si>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</si>
  <si>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</si>
  <si>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</si>
  <si>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</si>
  <si>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</si>
  <si>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</si>
  <si>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</si>
  <si>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</si>
  <si>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</si>
  <si>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</si>
  <si>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</si>
  <si>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</si>
  <si>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</si>
  <si>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</si>
  <si>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</si>
  <si>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</si>
  <si>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</si>
  <si>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</si>
  <si>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</si>
  <si>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</si>
  <si>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</si>
  <si>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</si>
  <si>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</si>
  <si>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</si>
  <si>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</si>
  <si>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</si>
  <si>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</si>
  <si>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</si>
  <si>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</si>
  <si>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</si>
  <si>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</si>
  <si>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</si>
  <si>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</si>
  <si>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</si>
  <si>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</si>
  <si>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</si>
  <si>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</si>
  <si>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</si>
  <si>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</si>
  <si>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</si>
  <si>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</si>
  <si>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</si>
  <si>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</si>
  <si>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</si>
  <si>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</si>
  <si>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</si>
  <si>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</si>
  <si>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</si>
  <si>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</si>
  <si>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</si>
  <si>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</si>
  <si>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</si>
  <si>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</si>
  <si>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</si>
  <si>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</si>
  <si>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</si>
  <si>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</si>
  <si>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</si>
  <si>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</si>
  <si>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</si>
  <si>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</si>
  <si>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</si>
  <si>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</si>
  <si>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</si>
  <si>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</si>
  <si>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</si>
  <si>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</si>
  <si>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</si>
  <si>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</si>
  <si>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</si>
  <si>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</si>
  <si>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</si>
  <si>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</si>
  <si>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</si>
  <si>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</si>
  <si>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</si>
  <si>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</si>
  <si>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</si>
  <si>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</si>
  <si>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</si>
  <si>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</si>
  <si>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</si>
  <si>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</si>
  <si>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</si>
  <si>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</si>
  <si>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</si>
  <si>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</si>
  <si>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</si>
  <si>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</si>
  <si>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</si>
  <si>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</si>
  <si>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</si>
  <si>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</si>
  <si>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</si>
  <si>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</si>
  <si>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</si>
  <si>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</si>
  <si>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</si>
  <si>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</si>
  <si>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</si>
  <si>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</si>
  <si>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</si>
  <si>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</si>
  <si>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</si>
  <si>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</si>
  <si>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</si>
  <si>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</si>
  <si>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</si>
  <si>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</si>
  <si>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</si>
  <si>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</si>
  <si>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</si>
  <si>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</si>
  <si>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</si>
  <si>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</si>
  <si>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</si>
  <si>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</si>
  <si>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</si>
  <si>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</si>
  <si>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</si>
  <si>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</si>
  <si>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</si>
  <si>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</si>
  <si>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</si>
  <si>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</si>
  <si>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</si>
  <si>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</si>
  <si>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</si>
  <si>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</si>
  <si>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</si>
  <si>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</si>
  <si>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</si>
  <si>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</si>
  <si>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</si>
  <si>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</si>
  <si>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</si>
  <si>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</si>
  <si>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</si>
  <si>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</si>
  <si>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</si>
  <si>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</si>
  <si>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</si>
  <si>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</si>
  <si>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</si>
  <si>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</si>
  <si>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</si>
  <si>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</si>
  <si>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</si>
  <si>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</si>
  <si>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</si>
  <si>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</si>
  <si>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</si>
  <si>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</si>
  <si>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</si>
  <si>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</si>
  <si>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</si>
  <si>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</si>
  <si>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</si>
  <si>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</si>
  <si>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</si>
  <si>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</si>
  <si>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</si>
  <si>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</si>
  <si>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</si>
  <si>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</si>
  <si>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</si>
  <si>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</si>
  <si>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</si>
  <si>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</si>
  <si>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</si>
  <si>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</si>
  <si>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</si>
  <si>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</si>
  <si>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</si>
  <si>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</si>
  <si>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</si>
  <si>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</si>
  <si>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</si>
  <si>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</si>
  <si>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</si>
  <si>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</si>
  <si>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</si>
  <si>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</si>
  <si>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</si>
  <si>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</si>
  <si>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</si>
  <si>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</si>
  <si>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</si>
  <si>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</si>
  <si>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</si>
  <si>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</si>
  <si>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</si>
  <si>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</si>
  <si>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</si>
  <si>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</si>
  <si>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</si>
  <si>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</si>
  <si>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</si>
  <si>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</si>
  <si>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</si>
  <si>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</si>
  <si>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</si>
  <si>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</si>
  <si>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</si>
  <si>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</si>
  <si>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</si>
  <si>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</si>
  <si>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</si>
  <si>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</si>
  <si>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</si>
  <si>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</si>
  <si>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</si>
  <si>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</si>
  <si>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</si>
  <si>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</si>
  <si>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</si>
  <si>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</si>
  <si>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</si>
  <si>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</si>
  <si>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</si>
  <si>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</si>
  <si>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</si>
  <si>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</si>
  <si>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</si>
  <si>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</si>
  <si>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</si>
  <si>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</si>
  <si>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</si>
  <si>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</si>
  <si>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</si>
  <si>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</si>
  <si>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</si>
  <si>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</si>
  <si>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</si>
  <si>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</si>
  <si>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</si>
  <si>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</si>
  <si>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</si>
  <si>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</si>
  <si>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</si>
  <si>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</si>
  <si>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</si>
  <si>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</si>
  <si>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</si>
  <si>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</si>
  <si>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</si>
  <si>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</si>
  <si>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</si>
  <si>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</si>
  <si>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</si>
  <si>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</si>
  <si>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</si>
  <si>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</si>
  <si>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</si>
  <si>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</si>
  <si>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</si>
  <si>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</si>
  <si>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</si>
  <si>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</si>
  <si>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</si>
  <si>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</si>
  <si>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</si>
  <si>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</si>
  <si>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</si>
  <si>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</si>
  <si>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</si>
  <si>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</si>
  <si>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</si>
  <si>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</si>
  <si>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</si>
  <si>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</si>
  <si>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</si>
  <si>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</si>
  <si>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</si>
  <si>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</si>
  <si>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</si>
  <si>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</si>
  <si>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</si>
  <si>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</si>
  <si>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</si>
  <si>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</si>
  <si>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</si>
  <si>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</si>
  <si>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</si>
  <si>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</si>
  <si>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</si>
  <si>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</si>
  <si>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</si>
  <si>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</si>
  <si>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</si>
  <si>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</si>
  <si>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</si>
  <si>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</si>
  <si>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</si>
  <si>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</si>
  <si>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</si>
  <si>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</si>
  <si>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</si>
  <si>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</si>
  <si>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</si>
  <si>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</si>
  <si>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</si>
  <si>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</si>
  <si>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</si>
  <si>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</si>
  <si>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</si>
  <si>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</si>
  <si>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</si>
  <si>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</si>
  <si>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</si>
  <si>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</si>
  <si>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</si>
  <si>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</si>
  <si>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</si>
  <si>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</si>
  <si>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</si>
  <si>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</si>
  <si>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</si>
  <si>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</si>
  <si>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</si>
  <si>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</si>
  <si>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</si>
  <si>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</si>
  <si>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</si>
  <si>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</si>
  <si>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</si>
  <si>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</si>
  <si>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</si>
  <si>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</si>
  <si>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</si>
  <si>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</si>
  <si>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</si>
  <si>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</si>
  <si>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</si>
  <si>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</si>
  <si>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</si>
  <si>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</si>
  <si>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</si>
  <si>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</si>
  <si>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</si>
  <si>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</si>
  <si>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</si>
  <si>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</si>
  <si>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</si>
  <si>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</si>
  <si>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</si>
  <si>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</si>
  <si>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</si>
  <si>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</si>
  <si>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</si>
  <si>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</si>
  <si>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</si>
  <si>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</si>
  <si>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</si>
  <si>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</si>
  <si>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</si>
  <si>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</si>
  <si>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</si>
  <si>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</si>
  <si>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</si>
  <si>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</si>
  <si>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</si>
  <si>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</si>
  <si>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</si>
  <si>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</si>
  <si>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</si>
  <si>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</si>
  <si>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</si>
  <si>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</si>
  <si>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</si>
  <si>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</si>
  <si>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</si>
  <si>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</si>
  <si>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</si>
  <si>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</si>
  <si>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</si>
  <si>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</si>
  <si>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</si>
  <si>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</si>
  <si>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</si>
  <si>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</si>
  <si>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</si>
  <si>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</si>
  <si>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</si>
  <si>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</si>
  <si>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</si>
  <si>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</si>
  <si>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</si>
  <si>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</si>
  <si>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</si>
  <si>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</si>
  <si>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</si>
  <si>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</si>
  <si>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</si>
  <si>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</si>
  <si>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</si>
  <si>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</si>
  <si>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</si>
  <si>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</si>
  <si>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</si>
  <si>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</si>
  <si>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</si>
  <si>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</si>
  <si>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</si>
  <si>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</si>
  <si>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</si>
  <si>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</si>
  <si>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</si>
  <si>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</si>
  <si>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</si>
  <si>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</si>
  <si>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</si>
  <si>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</si>
  <si>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</si>
  <si>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</si>
  <si>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</si>
  <si>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</si>
  <si>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</si>
  <si>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</si>
  <si>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</si>
  <si>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</si>
  <si>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</si>
  <si>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</si>
  <si>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</si>
  <si>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</si>
  <si>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</si>
  <si>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</si>
  <si>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</si>
  <si>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</si>
  <si>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</si>
  <si>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</si>
  <si>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</si>
  <si>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</si>
  <si>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</si>
  <si>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</si>
  <si>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</si>
  <si>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</si>
  <si>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</si>
  <si>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</si>
  <si>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</si>
  <si>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</si>
  <si>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</si>
  <si>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</si>
  <si>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</si>
  <si>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</si>
  <si>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</si>
  <si>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</si>
  <si>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</si>
  <si>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</si>
  <si>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</si>
  <si>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</si>
  <si>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</si>
  <si>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</si>
  <si>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</si>
  <si>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</si>
  <si>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</si>
  <si>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</si>
  <si>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</si>
  <si>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</si>
  <si>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</si>
  <si>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</si>
  <si>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</si>
  <si>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</si>
  <si>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</si>
  <si>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</si>
  <si>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</si>
  <si>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</si>
  <si>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</si>
  <si>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</si>
  <si>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</si>
  <si>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</si>
  <si>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</si>
  <si>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</si>
  <si>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</si>
  <si>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</si>
  <si>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</si>
  <si>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</si>
  <si>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</si>
  <si>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</si>
  <si>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</si>
  <si>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</si>
  <si>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</si>
  <si>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</si>
  <si>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</si>
  <si>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</si>
  <si>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</si>
  <si>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</si>
  <si>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</si>
  <si>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</si>
  <si>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</si>
  <si>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</si>
  <si>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</si>
  <si>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</si>
  <si>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</si>
  <si>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</si>
  <si>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</si>
  <si>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</si>
  <si>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</si>
  <si>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</si>
  <si>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</si>
  <si>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</si>
  <si>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</si>
  <si>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</si>
  <si>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</si>
  <si>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</si>
  <si>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</si>
  <si>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</si>
  <si>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</si>
  <si>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</si>
  <si>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</si>
  <si>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</si>
  <si>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</si>
  <si>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</si>
  <si>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</si>
  <si>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</si>
  <si>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</si>
  <si>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</si>
  <si>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</si>
  <si>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</si>
  <si>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</si>
  <si>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</si>
  <si>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</si>
  <si>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</si>
  <si>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</si>
  <si>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</si>
  <si>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</si>
  <si>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</si>
  <si>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</si>
  <si>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</si>
  <si>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</si>
  <si>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</si>
  <si>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</si>
  <si>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</si>
  <si>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</si>
  <si>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</si>
  <si>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</si>
  <si>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</si>
  <si>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</si>
  <si>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</si>
  <si>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</si>
  <si>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</si>
  <si>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</si>
  <si>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</si>
  <si>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</si>
  <si>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</si>
  <si>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</si>
  <si>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</si>
  <si>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</si>
  <si>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</si>
  <si>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</si>
  <si>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</si>
  <si>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</si>
  <si>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</si>
  <si>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</si>
  <si>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</si>
  <si>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</si>
  <si>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</si>
  <si>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</si>
  <si>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</si>
  <si>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</si>
  <si>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</si>
  <si>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</si>
  <si>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</si>
  <si>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</si>
  <si>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</si>
  <si>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</si>
  <si>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</si>
  <si>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</si>
  <si>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</si>
  <si>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</si>
  <si>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</si>
  <si>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</si>
  <si>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</si>
  <si>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</si>
  <si>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</si>
  <si>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</si>
  <si>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</si>
  <si>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</si>
  <si>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</si>
  <si>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</si>
  <si>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</si>
  <si>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</si>
  <si>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</si>
  <si>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</si>
  <si>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</si>
  <si>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</si>
  <si>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</si>
  <si>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</si>
  <si>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</si>
  <si>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</si>
  <si>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</si>
  <si>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</si>
  <si>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</si>
  <si>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</si>
  <si>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</si>
  <si>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</si>
  <si>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</si>
  <si>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</si>
  <si>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</si>
  <si>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</si>
  <si>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</si>
  <si>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</si>
  <si>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</si>
  <si>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</si>
  <si>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</si>
  <si>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</si>
  <si>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</si>
  <si>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</si>
  <si>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</si>
  <si>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</si>
  <si>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</si>
  <si>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</si>
  <si>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</si>
  <si>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</si>
  <si>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</si>
  <si>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</si>
  <si>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</si>
  <si>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</si>
  <si>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</si>
  <si>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</si>
  <si>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</si>
  <si>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</si>
  <si>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</si>
  <si>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</si>
  <si>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</si>
  <si>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</si>
  <si>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</si>
  <si>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</si>
  <si>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</si>
  <si>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</si>
  <si>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</si>
  <si>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</si>
  <si>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</si>
  <si>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</si>
  <si>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</si>
  <si>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</si>
  <si>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</si>
  <si>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</si>
  <si>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</si>
  <si>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</si>
  <si>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</si>
  <si>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</si>
  <si>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</si>
  <si>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</si>
  <si>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</si>
  <si>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</si>
  <si>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</si>
  <si>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</si>
  <si>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</si>
  <si>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</si>
  <si>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</si>
  <si>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</si>
  <si>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</si>
  <si>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</si>
  <si>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</si>
  <si>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</si>
  <si>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</si>
  <si>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</si>
  <si>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</si>
  <si>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</si>
  <si>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</si>
  <si>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</si>
  <si>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</si>
  <si>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</si>
  <si>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</si>
  <si>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</si>
  <si>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</si>
  <si>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</si>
  <si>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</si>
  <si>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</si>
  <si>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</si>
  <si>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</si>
  <si>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</si>
  <si>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</si>
  <si>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</si>
  <si>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</si>
  <si>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</si>
  <si>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</si>
  <si>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</si>
  <si>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</si>
  <si>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</si>
  <si>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</si>
  <si>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</si>
  <si>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</si>
  <si>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</si>
  <si>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</si>
  <si>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</si>
  <si>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</si>
  <si>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</si>
  <si>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</si>
  <si>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</si>
  <si>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</si>
  <si>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</si>
  <si>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</si>
  <si>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</si>
  <si>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</si>
  <si>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</si>
  <si>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</si>
  <si>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</si>
  <si>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</si>
  <si>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</si>
  <si>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</si>
  <si>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</si>
  <si>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</si>
  <si>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</si>
  <si>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</si>
  <si>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</si>
  <si>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</si>
  <si>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</si>
  <si>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</si>
  <si>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</si>
  <si>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</si>
  <si>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</si>
  <si>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</si>
  <si>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</si>
  <si>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</si>
  <si>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</si>
  <si>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</si>
  <si>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</si>
  <si>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</si>
  <si>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</si>
  <si>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</si>
  <si>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</si>
  <si>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</si>
  <si>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</si>
  <si>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</si>
  <si>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</si>
  <si>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</si>
  <si>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</si>
  <si>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</si>
  <si>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</si>
  <si>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</si>
  <si>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</si>
  <si>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</si>
  <si>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</si>
  <si>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</si>
  <si>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</si>
  <si>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</si>
  <si>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</si>
  <si>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</si>
  <si>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</si>
  <si>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</si>
  <si>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</si>
  <si>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</si>
  <si>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</si>
  <si>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</si>
  <si>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</si>
  <si>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</si>
  <si>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</si>
  <si>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</si>
  <si>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</si>
  <si>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</si>
  <si>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</si>
  <si>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</si>
  <si>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</si>
  <si>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</si>
  <si>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</si>
  <si>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</si>
  <si>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</si>
  <si>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</si>
  <si>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</si>
  <si>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</si>
  <si>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</si>
  <si>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</si>
  <si>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</si>
  <si>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</si>
  <si>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</si>
  <si>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</si>
  <si>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</si>
  <si>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</si>
  <si>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</si>
  <si>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</si>
  <si>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</si>
  <si>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</si>
  <si>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</si>
  <si>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</si>
  <si>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</si>
  <si>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</si>
  <si>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</si>
  <si>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</si>
  <si>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</si>
  <si>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</si>
  <si>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</si>
  <si>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</si>
  <si>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</si>
  <si>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</si>
  <si>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</si>
  <si>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</si>
  <si>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</si>
  <si>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</si>
  <si>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</si>
  <si>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</si>
  <si>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</si>
  <si>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</si>
  <si>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</si>
  <si>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</si>
  <si>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</si>
  <si>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</si>
  <si>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</si>
  <si>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</si>
  <si>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</si>
  <si>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</si>
  <si>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</si>
  <si>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</si>
  <si>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</si>
  <si>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</si>
  <si>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</si>
  <si>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</si>
  <si>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</si>
  <si>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</si>
  <si>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</si>
  <si>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</si>
  <si>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</si>
  <si>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</si>
  <si>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</si>
  <si>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</si>
  <si>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</si>
  <si>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</si>
  <si>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</si>
  <si>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</si>
  <si>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</si>
  <si>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</si>
  <si>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</si>
  <si>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</si>
  <si>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</si>
  <si>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</si>
  <si>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</si>
  <si>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</si>
  <si>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</si>
  <si>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</si>
  <si>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</si>
  <si>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</si>
  <si>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</si>
  <si>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</si>
  <si>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</si>
  <si>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</si>
  <si>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</si>
  <si>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</si>
  <si>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</si>
  <si>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</si>
  <si>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</si>
  <si>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</si>
  <si>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</si>
  <si>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</si>
  <si>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</si>
  <si>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</si>
  <si>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</si>
  <si>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</si>
  <si>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</si>
  <si>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</si>
  <si>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</si>
  <si>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</si>
  <si>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</si>
  <si>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</si>
  <si>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</si>
  <si>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</si>
  <si>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</si>
  <si>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</si>
  <si>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</si>
  <si>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</si>
  <si>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</si>
  <si>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</si>
  <si>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</si>
  <si>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</si>
  <si>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</si>
  <si>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</si>
  <si>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</si>
  <si>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</si>
  <si>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</si>
  <si>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</si>
  <si>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</si>
  <si>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</si>
  <si>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</si>
  <si>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</si>
  <si>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</si>
  <si>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</si>
  <si>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</si>
  <si>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</si>
  <si>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</si>
  <si>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</si>
  <si>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</si>
  <si>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</si>
  <si>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</si>
  <si>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</si>
  <si>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</si>
  <si>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</si>
  <si>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</si>
  <si>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</si>
  <si>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</si>
  <si>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</si>
  <si>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</si>
  <si>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</si>
  <si>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</si>
  <si>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</si>
  <si>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</si>
  <si>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</si>
  <si>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</si>
  <si>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</si>
  <si>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</si>
  <si>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</si>
  <si>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</si>
  <si>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</si>
  <si>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</si>
  <si>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</si>
  <si>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</si>
  <si>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</si>
  <si>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</si>
  <si>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</si>
  <si>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</si>
  <si>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</si>
  <si>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</si>
  <si>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</si>
  <si>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</si>
  <si>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</si>
  <si>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</si>
  <si>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</si>
  <si>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</si>
  <si>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</si>
  <si>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</si>
  <si>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</si>
  <si>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</si>
  <si>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</si>
  <si>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</si>
  <si>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</si>
  <si>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</si>
  <si>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</si>
  <si>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</si>
  <si>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</si>
  <si>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</si>
  <si>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</si>
  <si>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</si>
  <si>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</si>
  <si>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</si>
  <si>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</si>
  <si>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</si>
  <si>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</si>
  <si>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</si>
  <si>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</si>
  <si>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</si>
  <si>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</si>
  <si>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</si>
  <si>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</si>
  <si>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</si>
  <si>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</si>
  <si>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</si>
  <si>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</si>
  <si>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</si>
  <si>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</si>
  <si>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</si>
  <si>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</si>
  <si>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</si>
  <si>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</si>
  <si>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</si>
  <si>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</si>
  <si>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</si>
  <si>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</si>
  <si>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</si>
  <si>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</si>
  <si>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</si>
  <si>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</si>
  <si>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</si>
  <si>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</si>
  <si>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</si>
  <si>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</si>
  <si>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</si>
  <si>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</si>
  <si>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</si>
  <si>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</si>
  <si>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</si>
  <si>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</si>
  <si>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</si>
  <si>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</si>
  <si>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</si>
  <si>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</si>
  <si>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</si>
  <si>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</si>
  <si>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</si>
  <si>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</si>
  <si>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</si>
  <si>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</si>
  <si>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</si>
  <si>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</si>
  <si>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</si>
  <si>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</si>
  <si>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</si>
  <si>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</si>
  <si>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</si>
  <si>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</si>
  <si>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</si>
  <si>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</si>
  <si>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</si>
  <si>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</si>
  <si>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</si>
  <si>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</si>
  <si>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</si>
  <si>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</si>
  <si>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</si>
  <si>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</si>
  <si>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</si>
  <si>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</si>
  <si>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</si>
  <si>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</si>
  <si>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</si>
  <si>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</si>
  <si>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</si>
  <si>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</si>
  <si>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</si>
  <si>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</si>
  <si>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</si>
  <si>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</si>
  <si>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</si>
  <si>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</si>
  <si>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</si>
  <si>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</si>
  <si>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</si>
  <si>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</si>
  <si>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</si>
  <si>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</si>
  <si>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</si>
  <si>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</si>
  <si>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</si>
  <si>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</si>
  <si>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</si>
  <si>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</si>
  <si>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</si>
  <si>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</si>
  <si>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</si>
  <si>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</si>
  <si>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</si>
  <si>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</si>
  <si>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</si>
  <si>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</si>
  <si>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</si>
  <si>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</si>
  <si>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</si>
  <si>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</si>
  <si>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</si>
  <si>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</si>
  <si>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</si>
  <si>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</si>
  <si>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</si>
  <si>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</si>
  <si>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</si>
  <si>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</si>
  <si>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</si>
  <si>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</si>
  <si>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</si>
  <si>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</si>
  <si>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</si>
  <si>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</si>
  <si>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</si>
  <si>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</si>
  <si>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</si>
  <si>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</si>
  <si>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</si>
  <si>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</si>
  <si>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</si>
  <si>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</si>
  <si>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</si>
  <si>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</si>
  <si>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</si>
  <si>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</si>
  <si>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</si>
  <si>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</si>
  <si>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</si>
  <si>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</si>
  <si>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</si>
  <si>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</si>
  <si>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</si>
  <si>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</si>
  <si>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</si>
  <si>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</si>
  <si>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</si>
  <si>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</si>
  <si>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</si>
  <si>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</si>
  <si>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</si>
  <si>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</si>
  <si>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</si>
  <si>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</si>
  <si>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</si>
  <si>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</si>
  <si>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</si>
  <si>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</si>
  <si>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</si>
  <si>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</si>
  <si>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</si>
  <si>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</si>
  <si>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</si>
  <si>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</si>
  <si>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</si>
  <si>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</si>
  <si>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</si>
  <si>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</si>
  <si>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</si>
  <si>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</si>
  <si>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</si>
  <si>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</si>
  <si>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</si>
  <si>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</si>
  <si>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</si>
  <si>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</si>
  <si>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</si>
  <si>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</si>
  <si>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</si>
  <si>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</si>
  <si>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</si>
  <si>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</si>
  <si>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</si>
  <si>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</si>
  <si>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</si>
  <si>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</si>
  <si>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</si>
  <si>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</si>
  <si>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</si>
  <si>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</si>
  <si>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</si>
  <si>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</si>
  <si>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</si>
  <si>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</si>
  <si>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</si>
  <si>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</si>
  <si>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</si>
  <si>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</si>
  <si>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</si>
  <si>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</si>
  <si>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</si>
  <si>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</si>
  <si>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</si>
  <si>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</si>
  <si>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</si>
  <si>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</si>
  <si>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</si>
  <si>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</si>
  <si>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</si>
  <si>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</si>
  <si>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</si>
  <si>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</si>
  <si>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</si>
  <si>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</si>
  <si>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</si>
  <si>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</si>
  <si>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</si>
  <si>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</si>
  <si>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</si>
  <si>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</si>
  <si>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</si>
  <si>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</si>
  <si>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</si>
  <si>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</si>
  <si>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</si>
  <si>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</si>
  <si>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</si>
  <si>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</si>
  <si>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</si>
  <si>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</si>
  <si>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</si>
  <si>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</si>
  <si>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</si>
  <si>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</si>
  <si>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</si>
  <si>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</si>
  <si>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</si>
  <si>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</si>
  <si>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</si>
  <si>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</si>
  <si>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</si>
  <si>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</si>
  <si>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</si>
  <si>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</si>
  <si>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</si>
  <si>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</si>
  <si>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</si>
  <si>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</si>
  <si>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</si>
  <si>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</si>
  <si>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</si>
  <si>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</si>
  <si>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</si>
  <si>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</si>
  <si>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</si>
  <si>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</si>
  <si>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</si>
  <si>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</si>
  <si>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</si>
  <si>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</si>
  <si>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</si>
  <si>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</si>
  <si>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</si>
  <si>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</si>
  <si>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</si>
  <si>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</si>
  <si>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</si>
  <si>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</si>
  <si>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</si>
  <si>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</si>
  <si>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</si>
  <si>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</si>
  <si>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</si>
  <si>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</si>
  <si>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</si>
  <si>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</si>
  <si>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</si>
  <si>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</si>
  <si>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</si>
  <si>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</si>
  <si>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</si>
  <si>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</si>
  <si>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</si>
  <si>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</si>
  <si>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</si>
  <si>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</si>
  <si>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</si>
  <si>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</si>
  <si>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</si>
  <si>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</si>
  <si>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</si>
  <si>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</si>
  <si>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</si>
  <si>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</si>
  <si>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</si>
  <si>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</si>
  <si>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</si>
  <si>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</si>
  <si>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</si>
  <si>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</si>
  <si>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</si>
  <si>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</si>
  <si>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</si>
  <si>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</si>
  <si>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</si>
  <si>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</si>
  <si>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</si>
  <si>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</si>
  <si>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</si>
  <si>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</si>
  <si>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</si>
  <si>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</si>
  <si>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</si>
  <si>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</si>
  <si>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</si>
  <si>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</si>
  <si>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</si>
  <si>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</si>
  <si>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</si>
  <si>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</si>
  <si>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</si>
  <si>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</si>
  <si>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</si>
  <si>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</si>
  <si>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</si>
  <si>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</si>
  <si>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</si>
  <si>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</si>
  <si>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</si>
  <si>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</si>
  <si>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</si>
  <si>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</si>
  <si>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</si>
  <si>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</si>
  <si>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</si>
  <si>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</si>
  <si>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</si>
  <si>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</si>
  <si>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</si>
  <si>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</si>
  <si>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</si>
  <si>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</si>
  <si>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</si>
  <si>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</si>
  <si>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</si>
  <si>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</si>
  <si>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</si>
  <si>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</si>
  <si>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</si>
  <si>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</si>
  <si>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</si>
  <si>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</si>
  <si>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</si>
  <si>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</si>
  <si>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</si>
  <si>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</si>
  <si>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</si>
  <si>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</si>
  <si>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</si>
  <si>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</si>
  <si>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</si>
  <si>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</si>
  <si>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</si>
  <si>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</si>
  <si>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</si>
  <si>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</si>
  <si>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</si>
  <si>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</si>
  <si>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</si>
  <si>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</si>
  <si>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</si>
  <si>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</si>
  <si>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</si>
  <si>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</si>
  <si>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</si>
  <si>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</si>
  <si>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</si>
  <si>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</si>
  <si>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</si>
  <si>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</si>
  <si>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</si>
  <si>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</si>
  <si>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</si>
  <si>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</si>
  <si>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</si>
  <si>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</si>
  <si>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</si>
  <si>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</si>
  <si>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</si>
  <si>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</si>
  <si>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</si>
  <si>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</si>
  <si>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</si>
  <si>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</si>
  <si>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</si>
  <si>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</si>
  <si>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</si>
  <si>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</si>
  <si>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</si>
  <si>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</si>
  <si>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</si>
  <si>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</si>
  <si>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</si>
  <si>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</si>
  <si>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</si>
  <si>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</si>
  <si>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</si>
  <si>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</si>
  <si>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</si>
  <si>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</si>
  <si>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</si>
  <si>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</si>
  <si>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</si>
  <si>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</si>
  <si>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</si>
  <si>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</si>
  <si>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</si>
  <si>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</si>
  <si>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</si>
  <si>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</si>
  <si>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</si>
  <si>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</si>
  <si>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</si>
  <si>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</si>
  <si>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</si>
  <si>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</si>
  <si>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</si>
  <si>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</si>
  <si>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</si>
  <si>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</si>
  <si>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</si>
  <si>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</si>
  <si>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</si>
  <si>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</si>
  <si>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</si>
  <si>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</si>
  <si>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</si>
  <si>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</si>
  <si>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</si>
  <si>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</si>
  <si>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</si>
  <si>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</si>
  <si>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</si>
  <si>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</si>
  <si>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</si>
  <si>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</si>
  <si>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</si>
  <si>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</si>
  <si>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</si>
  <si>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</si>
  <si>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</si>
  <si>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</si>
  <si>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</si>
  <si>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</si>
  <si>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</si>
  <si>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</si>
  <si>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</si>
  <si>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</si>
  <si>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</si>
  <si>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</si>
  <si>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</si>
  <si>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</si>
  <si>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</si>
  <si>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</si>
  <si>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</si>
  <si>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</si>
  <si>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</si>
  <si>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</si>
  <si>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</si>
  <si>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</si>
  <si>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</si>
  <si>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</si>
  <si>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</si>
  <si>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</si>
  <si>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</si>
  <si>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</si>
  <si>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</si>
  <si>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</si>
  <si>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</si>
  <si>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</si>
  <si>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</si>
  <si>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</si>
  <si>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</si>
  <si>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</si>
  <si>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</si>
  <si>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</si>
  <si>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</si>
  <si>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</si>
  <si>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</si>
  <si>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</si>
  <si>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</si>
  <si>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</si>
  <si>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</si>
  <si>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</si>
  <si>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</si>
  <si>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</si>
  <si>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</si>
  <si>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</si>
  <si>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</si>
  <si>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</si>
  <si>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</si>
  <si>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</si>
  <si>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</si>
  <si>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</si>
  <si>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</si>
  <si>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</si>
  <si>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</si>
  <si>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</si>
  <si>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</si>
  <si>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</si>
  <si>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</si>
  <si>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</si>
  <si>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</si>
  <si>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</si>
  <si>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</si>
  <si>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</si>
  <si>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</si>
  <si>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</si>
  <si>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</si>
  <si>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</si>
  <si>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</si>
  <si>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</si>
  <si>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</si>
  <si>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</si>
  <si>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</si>
  <si>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</si>
  <si>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</si>
  <si>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</si>
  <si>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</si>
  <si>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</si>
  <si>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</si>
  <si>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</si>
  <si>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</si>
  <si>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</si>
  <si>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</si>
  <si>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</si>
  <si>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</si>
  <si>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</si>
  <si>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</si>
  <si>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</si>
  <si>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</si>
  <si>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</si>
  <si>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</si>
  <si>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</si>
  <si>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</si>
  <si>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</si>
  <si>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</si>
  <si>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</si>
  <si>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</si>
  <si>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</si>
  <si>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</si>
  <si>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</si>
  <si>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</si>
  <si>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</si>
  <si>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</si>
  <si>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</si>
  <si>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</si>
  <si>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</si>
  <si>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</si>
  <si>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</si>
  <si>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</si>
  <si>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</si>
  <si>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</si>
  <si>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</si>
  <si>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</si>
  <si>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</si>
  <si>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</si>
  <si>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</si>
  <si>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</si>
  <si>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</si>
  <si>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</si>
  <si>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</si>
  <si>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</si>
  <si>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</si>
  <si>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</si>
  <si>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</si>
  <si>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</si>
  <si>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</si>
  <si>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</si>
  <si>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</si>
  <si>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</si>
  <si>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</si>
  <si>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</si>
  <si>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</si>
  <si>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</si>
  <si>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</si>
  <si>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</si>
  <si>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</si>
  <si>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</si>
  <si>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</si>
  <si>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</si>
  <si>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</si>
  <si>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</si>
  <si>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</si>
  <si>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</si>
  <si>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</si>
  <si>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</si>
  <si>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</si>
  <si>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</si>
  <si>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</si>
  <si>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</si>
  <si>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</si>
  <si>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</si>
  <si>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</si>
  <si>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</si>
  <si>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</si>
  <si>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</si>
  <si>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</si>
  <si>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</si>
  <si>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</si>
  <si>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</si>
  <si>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</si>
  <si>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</si>
  <si>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</si>
  <si>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</si>
  <si>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</si>
  <si>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</si>
  <si>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</si>
  <si>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</si>
  <si>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</si>
  <si>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</si>
  <si>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</si>
  <si>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</si>
  <si>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</si>
  <si>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</si>
  <si>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</si>
  <si>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</si>
  <si>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</si>
  <si>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</si>
  <si>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</si>
  <si>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</si>
  <si>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</si>
  <si>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</si>
  <si>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</si>
  <si>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</si>
  <si>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</si>
  <si>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</si>
  <si>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</si>
  <si>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</si>
  <si>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</si>
  <si>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</si>
  <si>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</si>
  <si>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</si>
  <si>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</si>
  <si>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</si>
  <si>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</si>
  <si>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</si>
  <si>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</si>
  <si>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</si>
  <si>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</si>
  <si>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</si>
  <si>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</si>
  <si>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</si>
  <si>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</si>
  <si>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</si>
  <si>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</si>
  <si>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</si>
  <si>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</si>
  <si>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</si>
  <si>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</si>
  <si>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</si>
  <si>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</si>
  <si>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</si>
  <si>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</si>
  <si>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</si>
  <si>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</si>
  <si>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</si>
  <si>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</si>
  <si>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</si>
  <si>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</si>
  <si>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</si>
  <si>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</si>
  <si>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</si>
  <si>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</si>
  <si>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</si>
  <si>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</si>
  <si>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</si>
  <si>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</si>
  <si>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</si>
  <si>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</si>
  <si>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</si>
  <si>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</si>
  <si>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</si>
  <si>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</si>
  <si>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</si>
  <si>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</si>
  <si>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</si>
  <si>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</si>
  <si>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</si>
  <si>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</si>
  <si>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</si>
  <si>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</si>
  <si>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</si>
  <si>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</si>
  <si>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</si>
  <si>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</si>
  <si>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</si>
  <si>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</si>
  <si>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</si>
  <si>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</si>
  <si>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</si>
  <si>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</si>
  <si>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</si>
  <si>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</si>
  <si>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</si>
  <si>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</si>
  <si>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</si>
  <si>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</si>
  <si>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</si>
  <si>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</si>
  <si>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</si>
  <si>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</si>
  <si>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</si>
  <si>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</si>
  <si>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</si>
  <si>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</si>
  <si>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</si>
  <si>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</si>
  <si>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</si>
  <si>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</si>
  <si>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</si>
  <si>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</si>
  <si>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</si>
  <si>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</si>
  <si>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</si>
  <si>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</si>
  <si>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</si>
  <si>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</si>
  <si>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</si>
  <si>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</si>
  <si>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</si>
  <si>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</si>
  <si>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</si>
  <si>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</si>
  <si>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</si>
  <si>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</si>
  <si>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</si>
  <si>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</si>
  <si>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</si>
  <si>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</si>
  <si>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</si>
  <si>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</si>
  <si>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</si>
  <si>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</si>
  <si>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</si>
  <si>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</si>
  <si>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</si>
  <si>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</si>
  <si>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</si>
  <si>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</si>
  <si>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</si>
  <si>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</si>
  <si>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</si>
  <si>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</si>
  <si>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</si>
  <si>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</si>
  <si>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</si>
  <si>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</si>
  <si>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</si>
  <si>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</si>
  <si>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</si>
  <si>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</si>
  <si>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</si>
  <si>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</si>
  <si>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</si>
  <si>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</si>
  <si>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</si>
  <si>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</si>
  <si>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</si>
  <si>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</si>
  <si>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</si>
  <si>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</si>
  <si>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</si>
  <si>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</si>
  <si>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</si>
  <si>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</si>
  <si>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</si>
  <si>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</si>
  <si>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</si>
  <si>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</si>
  <si>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</si>
  <si>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</si>
  <si>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</si>
  <si>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</si>
  <si>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</si>
  <si>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</si>
  <si>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</si>
  <si>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</si>
  <si>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</si>
  <si>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</si>
  <si>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</si>
  <si>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</si>
  <si>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</si>
  <si>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</si>
  <si>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</si>
  <si>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</si>
  <si>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</si>
  <si>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</si>
  <si>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</si>
  <si>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</si>
  <si>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</si>
  <si>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</si>
  <si>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</si>
  <si>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</si>
  <si>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</si>
  <si>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</si>
  <si>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</si>
  <si>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</si>
  <si>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</si>
  <si>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</si>
  <si>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</si>
  <si>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</si>
  <si>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</si>
  <si>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</si>
  <si>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</si>
  <si>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</si>
  <si>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</si>
  <si>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</si>
  <si>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</si>
  <si>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</si>
  <si>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</si>
  <si>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</si>
  <si>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</si>
  <si>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</si>
  <si>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</si>
  <si>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</si>
  <si>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</si>
  <si>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</si>
  <si>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</si>
  <si>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</si>
  <si>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</si>
  <si>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</si>
  <si>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</si>
  <si>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</si>
  <si>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</si>
  <si>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</si>
  <si>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</si>
  <si>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</si>
  <si>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</si>
  <si>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</si>
  <si>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</si>
  <si>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</si>
  <si>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</si>
  <si>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</si>
  <si>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</si>
  <si>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</si>
  <si>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</si>
  <si>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</si>
  <si>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</si>
  <si>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</si>
  <si>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</si>
  <si>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</si>
  <si>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</si>
  <si>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</si>
  <si>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</si>
  <si>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</si>
  <si>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</si>
  <si>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</si>
  <si>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</si>
  <si>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</si>
  <si>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</si>
  <si>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</si>
  <si>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</si>
  <si>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</si>
  <si>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</si>
  <si>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</si>
  <si>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</si>
  <si>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</si>
  <si>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</si>
  <si>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</si>
  <si>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</si>
  <si>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</si>
  <si>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</si>
  <si>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</si>
  <si>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</si>
  <si>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</si>
  <si>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</si>
  <si>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</si>
  <si>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</si>
  <si>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</si>
  <si>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</si>
  <si>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</si>
  <si>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</si>
  <si>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</si>
  <si>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</si>
  <si>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</si>
  <si>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</si>
  <si>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</si>
  <si>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</si>
  <si>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</si>
  <si>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</si>
  <si>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</si>
  <si>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</si>
  <si>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</si>
  <si>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</si>
  <si>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</si>
  <si>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</si>
  <si>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</si>
  <si>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</si>
  <si>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</si>
  <si>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</si>
  <si>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</si>
  <si>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</si>
  <si>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</si>
  <si>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</si>
  <si>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</si>
  <si>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</si>
  <si>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</si>
  <si>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</si>
  <si>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</si>
  <si>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</si>
  <si>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</si>
  <si>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</si>
  <si>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</si>
  <si>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</si>
  <si>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</si>
  <si>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</si>
  <si>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</si>
  <si>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</si>
  <si>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</si>
  <si>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</si>
  <si>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</si>
  <si>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</si>
  <si>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</si>
  <si>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</si>
  <si>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</si>
  <si>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</si>
  <si>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</si>
  <si>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</si>
  <si>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</si>
  <si>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</si>
  <si>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</si>
  <si>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</si>
  <si>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</si>
  <si>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</si>
  <si>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</si>
  <si>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</si>
  <si>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</si>
  <si>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</si>
  <si>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</si>
  <si>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</si>
  <si>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</si>
  <si>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</si>
  <si>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</si>
  <si>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</si>
  <si>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</si>
  <si>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</si>
  <si>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</si>
  <si>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</si>
  <si>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</si>
  <si>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</si>
  <si>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</si>
  <si>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</si>
  <si>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</si>
  <si>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</si>
  <si>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</si>
  <si>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</si>
  <si>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</si>
  <si>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</si>
  <si>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</si>
  <si>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</si>
  <si>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</si>
  <si>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</si>
  <si>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</si>
  <si>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</si>
  <si>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</si>
  <si>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</si>
  <si>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</si>
  <si>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</si>
  <si>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</si>
  <si>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</si>
  <si>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</si>
  <si>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</si>
  <si>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</si>
  <si>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</si>
  <si>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</si>
  <si>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</si>
  <si>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</si>
  <si>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</si>
  <si>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</si>
  <si>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</si>
  <si>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</si>
  <si>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</si>
  <si>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</si>
  <si>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</si>
  <si>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</si>
  <si>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</si>
  <si>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</si>
  <si>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</si>
  <si>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</si>
  <si>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</si>
  <si>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</si>
  <si>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</si>
  <si>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</si>
  <si>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</si>
  <si>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</si>
  <si>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</si>
  <si>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</si>
  <si>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</si>
  <si>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</si>
  <si>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</si>
  <si>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</si>
  <si>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</si>
  <si>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</si>
  <si>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</si>
  <si>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</si>
  <si>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</si>
  <si>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</si>
  <si>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</si>
  <si>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</si>
  <si>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</si>
  <si>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</si>
  <si>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</si>
  <si>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</si>
  <si>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</si>
  <si>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</si>
  <si>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</si>
  <si>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</si>
  <si>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</si>
  <si>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</si>
  <si>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</si>
  <si>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</si>
  <si>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</si>
  <si>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</si>
  <si>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</si>
  <si>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</si>
  <si>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</si>
  <si>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</si>
  <si>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</si>
  <si>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</si>
  <si>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</si>
  <si>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</si>
  <si>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</si>
  <si>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</si>
  <si>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</si>
  <si>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</si>
  <si>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</si>
  <si>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</si>
  <si>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</si>
  <si>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</si>
  <si>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</si>
  <si>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</si>
  <si>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</si>
  <si>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</si>
  <si>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</si>
  <si>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</si>
  <si>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</si>
  <si>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</si>
  <si>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</si>
  <si>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</si>
  <si>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</si>
  <si>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</si>
  <si>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</si>
  <si>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</si>
  <si>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</si>
  <si>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</si>
  <si>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</si>
  <si>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</si>
  <si>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</si>
  <si>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</si>
  <si>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</si>
  <si>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</si>
  <si>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</si>
  <si>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</si>
  <si>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</si>
  <si>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</si>
  <si>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</si>
  <si>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</si>
  <si>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</si>
  <si>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</si>
  <si>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</si>
  <si>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</si>
  <si>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</si>
  <si>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</si>
  <si>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</si>
  <si>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</si>
  <si>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</si>
  <si>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</si>
  <si>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</si>
  <si>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</si>
  <si>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</si>
  <si>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</si>
  <si>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</si>
  <si>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</si>
  <si>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</si>
  <si>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</si>
  <si>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</si>
  <si>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</si>
  <si>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</si>
  <si>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</si>
  <si>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</si>
  <si>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</si>
  <si>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</si>
  <si>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</si>
  <si>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</si>
  <si>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</si>
  <si>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</si>
  <si>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</si>
  <si>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</si>
  <si>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</si>
  <si>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</si>
  <si>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</si>
  <si>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</si>
  <si>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</si>
  <si>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</si>
  <si>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</si>
  <si>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</si>
  <si>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</si>
  <si>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</si>
  <si>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</si>
  <si>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</si>
  <si>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</si>
  <si>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</si>
  <si>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</si>
  <si>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</si>
  <si>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</si>
  <si>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</si>
  <si>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</si>
  <si>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</si>
  <si>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</si>
  <si>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</si>
  <si>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</si>
  <si>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</si>
  <si>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</si>
  <si>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</si>
  <si>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</si>
  <si>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</si>
  <si>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</si>
  <si>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</si>
  <si>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</si>
  <si>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</si>
  <si>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</si>
  <si>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</si>
  <si>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</si>
  <si>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</si>
  <si>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</si>
  <si>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</si>
  <si>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</si>
  <si>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</si>
  <si>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</si>
  <si>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</si>
  <si>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</si>
  <si>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</si>
  <si>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</si>
  <si>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</si>
  <si>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</si>
  <si>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</si>
  <si>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</si>
  <si>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</si>
  <si>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</si>
  <si>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</si>
  <si>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</si>
  <si>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</si>
  <si>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</si>
  <si>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</si>
  <si>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</si>
  <si>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</si>
  <si>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</si>
  <si>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</si>
  <si>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</si>
  <si>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</si>
  <si>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</si>
  <si>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</si>
  <si>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</si>
  <si>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</si>
  <si>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</si>
  <si>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</si>
  <si>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</si>
  <si>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</si>
  <si>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</si>
  <si>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</si>
  <si>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</si>
  <si>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</si>
  <si>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</si>
  <si>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</si>
  <si>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</si>
  <si>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</si>
  <si>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</si>
  <si>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</si>
  <si>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</si>
  <si>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</si>
  <si>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</si>
  <si>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</si>
  <si>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</si>
  <si>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</si>
  <si>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</si>
  <si>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</si>
  <si>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</si>
  <si>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</si>
  <si>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</si>
  <si>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</si>
  <si>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</si>
  <si>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</si>
  <si>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</si>
  <si>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</si>
  <si>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</si>
  <si>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</si>
  <si>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</si>
  <si>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</si>
  <si>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</si>
  <si>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</si>
  <si>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</si>
  <si>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</si>
  <si>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</si>
  <si>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</si>
  <si>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</si>
  <si>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</si>
  <si>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</si>
  <si>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</si>
  <si>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</si>
  <si>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</si>
  <si>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</si>
  <si>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</si>
  <si>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</si>
  <si>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</si>
  <si>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</si>
  <si>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</si>
  <si>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</si>
  <si>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</si>
  <si>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</si>
  <si>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</si>
  <si>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</si>
  <si>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</si>
  <si>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</si>
  <si>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</si>
  <si>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</si>
  <si>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</si>
  <si>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</si>
  <si>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</si>
  <si>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</si>
  <si>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</si>
  <si>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</si>
  <si>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</si>
  <si>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</si>
  <si>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</si>
  <si>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</si>
  <si>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</si>
  <si>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</si>
  <si>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</si>
  <si>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</si>
  <si>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</si>
  <si>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</si>
  <si>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</si>
  <si>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</si>
  <si>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</si>
  <si>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</si>
  <si>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</si>
  <si>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</si>
  <si>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</si>
  <si>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</si>
  <si>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</si>
  <si>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</si>
  <si>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</si>
  <si>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</si>
  <si>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</si>
  <si>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</si>
  <si>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</si>
  <si>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</si>
  <si>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</si>
  <si>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</si>
  <si>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</si>
  <si>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</si>
  <si>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</si>
  <si>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</si>
  <si>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</si>
  <si>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</si>
  <si>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</si>
  <si>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</si>
  <si>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</si>
  <si>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</si>
  <si>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</si>
  <si>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</si>
  <si>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</si>
  <si>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</si>
  <si>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</si>
  <si>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</si>
  <si>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</si>
  <si>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</si>
  <si>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</si>
  <si>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</si>
  <si>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</si>
  <si>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</si>
  <si>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</si>
  <si>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</si>
  <si>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</si>
  <si>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</si>
  <si>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</si>
  <si>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</si>
  <si>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</si>
  <si>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</si>
  <si>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</si>
  <si>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</si>
  <si>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</si>
  <si>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</si>
  <si>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</si>
  <si>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</si>
  <si>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</si>
  <si>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</si>
  <si>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</si>
  <si>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</si>
  <si>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</si>
  <si>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</si>
  <si>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</si>
  <si>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</si>
  <si>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</si>
  <si>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</si>
  <si>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</si>
  <si>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</si>
  <si>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</si>
  <si>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</si>
  <si>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</si>
  <si>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</si>
  <si>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</si>
  <si>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</si>
  <si>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</si>
  <si>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</si>
  <si>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</si>
  <si>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</si>
  <si>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</si>
  <si>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</si>
  <si>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</si>
  <si>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</si>
  <si>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</si>
  <si>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</si>
  <si>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</si>
  <si>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</si>
  <si>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</si>
  <si>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</si>
  <si>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</si>
  <si>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</si>
  <si>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</si>
  <si>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</si>
  <si>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</si>
  <si>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</si>
  <si>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</si>
  <si>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</si>
  <si>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</si>
  <si>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</si>
  <si>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</si>
  <si>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</si>
  <si>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</si>
  <si>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</si>
  <si>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</si>
  <si>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</si>
  <si>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</si>
  <si>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</si>
  <si>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</si>
  <si>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</si>
  <si>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</si>
  <si>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</si>
  <si>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</si>
  <si>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</si>
  <si>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</si>
  <si>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</si>
  <si>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</si>
  <si>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</si>
  <si>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</si>
  <si>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</si>
  <si>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</si>
  <si>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</si>
  <si>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</si>
  <si>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</si>
  <si>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</si>
  <si>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</si>
  <si>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</si>
  <si>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</si>
  <si>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</si>
  <si>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</si>
  <si>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</si>
  <si>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</si>
  <si>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</si>
  <si>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</si>
  <si>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</si>
  <si>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</si>
  <si>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</si>
  <si>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</si>
  <si>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</si>
  <si>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</si>
  <si>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</si>
  <si>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</si>
  <si>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</si>
  <si>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</si>
  <si>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</si>
  <si>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</si>
  <si>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</si>
  <si>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</si>
  <si>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</si>
  <si>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</si>
  <si>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</si>
  <si>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</si>
  <si>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</si>
  <si>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</si>
  <si>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</si>
  <si>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</si>
  <si>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</si>
  <si>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</si>
  <si>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</si>
  <si>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</si>
  <si>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</si>
  <si>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</si>
  <si>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</si>
  <si>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</si>
  <si>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</si>
  <si>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</si>
  <si>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</si>
  <si>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</si>
  <si>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</si>
  <si>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</si>
  <si>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</si>
  <si>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</si>
  <si>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</si>
  <si>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</si>
  <si>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</si>
  <si>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</si>
  <si>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</si>
  <si>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</si>
  <si>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</si>
  <si>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</si>
  <si>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</si>
  <si>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</si>
  <si>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</si>
  <si>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</si>
  <si>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</si>
  <si>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</si>
  <si>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</si>
  <si>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</si>
  <si>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</si>
  <si>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</si>
  <si>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</si>
  <si>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</si>
  <si>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</si>
  <si>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</si>
  <si>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</si>
  <si>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</si>
  <si>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</si>
  <si>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</si>
  <si>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</si>
  <si>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</si>
  <si>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</si>
  <si>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</si>
  <si>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</si>
  <si>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</si>
  <si>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</si>
  <si>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</si>
  <si>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</si>
  <si>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</si>
  <si>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</si>
  <si>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</si>
  <si>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</si>
  <si>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</si>
  <si>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</si>
  <si>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</si>
  <si>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</si>
  <si>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</si>
  <si>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</si>
  <si>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</si>
  <si>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</si>
  <si>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</si>
  <si>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</si>
  <si>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</si>
  <si>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</si>
  <si>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</si>
  <si>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</si>
  <si>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</si>
  <si>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</si>
  <si>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</si>
  <si>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</si>
  <si>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</si>
  <si>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</si>
  <si>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</si>
  <si>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</si>
  <si>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</si>
  <si>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</si>
  <si>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</si>
  <si>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</si>
  <si>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</si>
  <si>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</si>
  <si>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</si>
  <si>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</si>
  <si>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</si>
  <si>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</si>
  <si>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</si>
  <si>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</si>
  <si>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</si>
  <si>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</si>
  <si>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</si>
  <si>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</si>
  <si>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</si>
  <si>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</si>
  <si>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</si>
  <si>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</si>
  <si>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</si>
  <si>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</si>
  <si>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</si>
  <si>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</si>
  <si>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</si>
  <si>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</si>
  <si>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</si>
  <si>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</si>
  <si>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</si>
  <si>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</si>
  <si>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</si>
  <si>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</si>
  <si>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</si>
  <si>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</si>
  <si>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</si>
  <si>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</si>
  <si>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</si>
  <si>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</si>
  <si>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</si>
  <si>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</si>
  <si>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</si>
  <si>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</si>
  <si>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</si>
  <si>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</si>
  <si>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</si>
  <si>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</si>
  <si>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</si>
  <si>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</si>
  <si>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</si>
  <si>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</si>
  <si>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</si>
  <si>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</si>
  <si>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</si>
  <si>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</si>
  <si>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</si>
  <si>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</si>
  <si>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</si>
  <si>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</si>
  <si>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</si>
  <si>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</si>
  <si>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</si>
  <si>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</si>
  <si>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</si>
  <si>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</si>
  <si>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</si>
  <si>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</si>
  <si>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</si>
  <si>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</si>
  <si>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</si>
  <si>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</si>
  <si>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</si>
  <si>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</si>
  <si>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</si>
  <si>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</si>
  <si>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</si>
  <si>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</si>
  <si>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</si>
  <si>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</si>
  <si>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</si>
  <si>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</si>
  <si>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</si>
  <si>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</si>
  <si>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</si>
  <si>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</si>
  <si>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</si>
  <si>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</si>
  <si>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</si>
  <si>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</si>
  <si>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</si>
  <si>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</si>
  <si>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</si>
  <si>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</si>
  <si>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</si>
  <si>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</si>
  <si>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</si>
  <si>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</si>
  <si>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</si>
  <si>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</si>
  <si>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</si>
  <si>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</si>
  <si>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</si>
  <si>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</si>
  <si>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</si>
  <si>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</si>
  <si>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</si>
  <si>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</si>
  <si>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</si>
  <si>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</si>
  <si>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</si>
  <si>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</si>
  <si>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</si>
  <si>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</si>
  <si>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</si>
  <si>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</si>
  <si>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</si>
  <si>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</si>
  <si>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</si>
  <si>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</si>
  <si>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</si>
  <si>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</si>
  <si>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</si>
  <si>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</si>
  <si>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</si>
  <si>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</si>
  <si>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</si>
  <si>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</si>
  <si>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</si>
  <si>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</si>
  <si>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</si>
  <si>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</si>
  <si>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</si>
  <si>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</si>
  <si>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</si>
  <si>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</si>
  <si>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</si>
  <si>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</si>
  <si>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</si>
  <si>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</si>
  <si>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</si>
  <si>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</si>
  <si>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</si>
  <si>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</si>
  <si>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</si>
  <si>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</si>
  <si>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</si>
  <si>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</si>
  <si>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</si>
  <si>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</si>
  <si>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</si>
  <si>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</si>
  <si>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</si>
  <si>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</si>
  <si>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</si>
  <si>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</si>
  <si>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</si>
  <si>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</si>
  <si>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</si>
  <si>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</si>
  <si>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</si>
  <si>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</si>
  <si>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</si>
  <si>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</si>
  <si>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</si>
  <si>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</si>
  <si>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</si>
  <si>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</si>
  <si>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</si>
  <si>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</si>
  <si>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</si>
  <si>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</si>
  <si>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</si>
  <si>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</si>
  <si>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</si>
  <si>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</si>
  <si>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</si>
  <si>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</si>
  <si>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</si>
  <si>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</si>
  <si>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</si>
  <si>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</si>
  <si>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</si>
  <si>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</si>
  <si>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</si>
  <si>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</si>
  <si>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</si>
  <si>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</si>
  <si>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</si>
  <si>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</si>
  <si>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</si>
  <si>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</si>
  <si>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</si>
  <si>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</si>
  <si>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</si>
  <si>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</si>
  <si>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</si>
  <si>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</si>
  <si>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</si>
  <si>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</si>
  <si>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</si>
  <si>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</si>
  <si>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</si>
  <si>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</si>
  <si>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</si>
  <si>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</si>
  <si>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</si>
  <si>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</si>
  <si>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</si>
  <si>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</si>
  <si>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</si>
  <si>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</si>
  <si>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</si>
  <si>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</si>
  <si>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</si>
  <si>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</si>
  <si>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</si>
  <si>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</si>
  <si>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</si>
  <si>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</si>
  <si>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</si>
  <si>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</si>
  <si>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</si>
  <si>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</si>
  <si>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</si>
  <si>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</si>
  <si>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</si>
  <si>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</si>
  <si>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</si>
  <si>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</si>
  <si>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</si>
  <si>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</si>
  <si>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</si>
  <si>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</si>
  <si>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</si>
  <si>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</si>
  <si>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</si>
  <si>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</si>
  <si>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</si>
  <si>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</si>
  <si>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</si>
  <si>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</si>
  <si>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</si>
  <si>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</si>
  <si>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</si>
  <si>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</si>
  <si>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</si>
  <si>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</si>
  <si>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</si>
  <si>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</si>
  <si>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</si>
  <si>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</si>
  <si>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</si>
  <si>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</si>
  <si>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</si>
  <si>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</si>
  <si>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</si>
  <si>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</si>
  <si>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</si>
  <si>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</si>
  <si>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</si>
  <si>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</si>
  <si>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</si>
  <si>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</si>
  <si>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</si>
  <si>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</si>
  <si>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</si>
  <si>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</si>
  <si>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</si>
  <si>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</si>
  <si>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</si>
  <si>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</si>
  <si>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</si>
  <si>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</si>
  <si>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</si>
  <si>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</si>
  <si>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</si>
  <si>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</si>
  <si>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</si>
  <si>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</si>
  <si>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</si>
  <si>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</si>
  <si>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</si>
  <si>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</si>
  <si>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</si>
  <si>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</si>
  <si>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</si>
  <si>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</si>
  <si>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</si>
  <si>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</si>
  <si>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</si>
  <si>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</si>
  <si>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</si>
  <si>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</si>
  <si>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</si>
  <si>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</si>
  <si>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</si>
  <si>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</si>
  <si>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</si>
  <si>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</si>
  <si>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</si>
  <si>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</si>
  <si>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</si>
  <si>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</si>
  <si>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</si>
  <si>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</si>
  <si>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</si>
  <si>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</si>
  <si>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</si>
  <si>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</si>
  <si>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</si>
  <si>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</si>
  <si>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</si>
  <si>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</si>
  <si>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</si>
  <si>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</si>
  <si>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</si>
  <si>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</si>
  <si>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</si>
  <si>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</si>
  <si>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</si>
  <si>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</si>
  <si>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</si>
  <si>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</si>
  <si>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</si>
  <si>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</si>
  <si>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</si>
  <si>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</si>
  <si>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</si>
  <si>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</si>
  <si>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</si>
  <si>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</si>
  <si>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</si>
  <si>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</si>
  <si>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</si>
  <si>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</si>
  <si>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</si>
  <si>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</si>
  <si>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</si>
  <si>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</si>
  <si>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</si>
  <si>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</si>
  <si>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</si>
  <si>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</si>
  <si>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</si>
  <si>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</si>
  <si>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</si>
  <si>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</si>
  <si>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</si>
  <si>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</si>
  <si>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</si>
  <si>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</si>
  <si>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</si>
  <si>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</si>
  <si>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</si>
  <si>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</si>
  <si>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</si>
  <si>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</si>
  <si>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</si>
  <si>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</si>
  <si>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</si>
  <si>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</si>
  <si>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</si>
  <si>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</si>
  <si>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</si>
  <si>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</si>
  <si>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</si>
  <si>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</si>
  <si>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</si>
  <si>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</si>
  <si>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</si>
  <si>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</si>
  <si>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</si>
  <si>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</si>
  <si>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</si>
  <si>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</si>
  <si>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</si>
  <si>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</si>
  <si>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</si>
  <si>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</si>
  <si>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</si>
  <si>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</si>
  <si>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</si>
  <si>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</si>
  <si>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</si>
  <si>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</si>
  <si>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</si>
  <si>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</si>
  <si>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</si>
  <si>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</si>
  <si>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</si>
  <si>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</si>
  <si>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</si>
  <si>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</si>
  <si>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</si>
  <si>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</si>
  <si>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</si>
  <si>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</si>
  <si>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</si>
  <si>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</si>
  <si>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</si>
  <si>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</si>
  <si>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</si>
  <si>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</si>
  <si>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</si>
  <si>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</si>
  <si>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</si>
  <si>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</si>
  <si>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</si>
  <si>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</si>
  <si>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</si>
  <si>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</si>
  <si>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</si>
  <si>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</si>
  <si>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</si>
  <si>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</si>
  <si>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</si>
  <si>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</si>
  <si>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</si>
  <si>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</si>
  <si>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</si>
  <si>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</si>
  <si>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</si>
  <si>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</si>
  <si>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</si>
  <si>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</si>
  <si>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</si>
  <si>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</si>
  <si>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</si>
  <si>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</si>
  <si>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</si>
  <si>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</si>
  <si>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</si>
  <si>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</si>
  <si>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</si>
  <si>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</si>
  <si>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</si>
  <si>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</si>
  <si>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</si>
  <si>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</si>
  <si>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</si>
  <si>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</si>
  <si>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</si>
  <si>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</si>
  <si>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</si>
  <si>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</si>
  <si>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</si>
  <si>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</si>
  <si>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</si>
  <si>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</si>
  <si>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</si>
  <si>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</si>
  <si>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</si>
  <si>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</si>
  <si>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</si>
  <si>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</si>
  <si>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</si>
  <si>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</si>
  <si>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</si>
  <si>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</si>
  <si>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</si>
  <si>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</si>
  <si>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</si>
  <si>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</si>
  <si>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</si>
  <si>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</si>
  <si>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</si>
  <si>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</si>
  <si>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</si>
  <si>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</si>
  <si>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</si>
  <si>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</si>
  <si>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</si>
  <si>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</si>
  <si>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</si>
  <si>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</si>
  <si>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</si>
  <si>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</si>
  <si>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</si>
  <si>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</si>
  <si>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</si>
  <si>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</si>
  <si>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</si>
  <si>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</si>
  <si>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</si>
  <si>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</si>
  <si>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</si>
  <si>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</si>
  <si>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</si>
  <si>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</si>
  <si>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</si>
  <si>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</si>
  <si>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</si>
  <si>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</si>
  <si>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</si>
  <si>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</si>
  <si>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</si>
  <si>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</si>
  <si>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</si>
  <si>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</si>
  <si>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</si>
  <si>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</si>
  <si>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</si>
  <si>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</si>
  <si>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</si>
  <si>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</si>
  <si>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</si>
  <si>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</si>
  <si>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</si>
  <si>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</si>
  <si>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</si>
  <si>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</si>
  <si>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</si>
  <si>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</si>
  <si>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</si>
  <si>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</si>
  <si>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</si>
  <si>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</si>
  <si>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</si>
  <si>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</si>
  <si>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</si>
  <si>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</si>
  <si>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</si>
  <si>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</si>
  <si>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</si>
  <si>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</si>
  <si>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</si>
  <si>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</si>
  <si>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</si>
  <si>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</si>
  <si>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</si>
  <si>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</si>
  <si>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</si>
  <si>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</si>
  <si>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</si>
  <si>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</si>
  <si>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</si>
  <si>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</si>
  <si>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</si>
  <si>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</si>
  <si>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</si>
  <si>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</si>
  <si>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</si>
  <si>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</si>
  <si>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</si>
  <si>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</si>
  <si>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</si>
  <si>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</si>
  <si>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</si>
  <si>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</si>
  <si>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</si>
  <si>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</si>
  <si>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</si>
  <si>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</si>
  <si>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</si>
  <si>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</si>
  <si>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</si>
  <si>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</si>
  <si>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</si>
  <si>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</si>
  <si>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</si>
  <si>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</si>
  <si>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</si>
  <si>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</si>
  <si>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</si>
  <si>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</si>
  <si>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</si>
  <si>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</si>
  <si>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</si>
  <si>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</si>
  <si>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</si>
  <si>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</si>
  <si>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</si>
  <si>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</si>
  <si>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</si>
  <si>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</si>
  <si>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</si>
  <si>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</si>
  <si>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</si>
  <si>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</si>
  <si>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</si>
  <si>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</si>
  <si>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</si>
  <si>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</si>
  <si>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</si>
  <si>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</si>
  <si>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</si>
  <si>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</si>
  <si>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</si>
  <si>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</si>
  <si>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</si>
  <si>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</si>
  <si>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</si>
  <si>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</si>
  <si>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</si>
  <si>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</si>
  <si>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</si>
  <si>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</si>
  <si>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</si>
  <si>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</si>
  <si>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</si>
  <si>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</si>
  <si>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</si>
  <si>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</si>
  <si>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</si>
  <si>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</si>
  <si>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</si>
  <si>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</si>
  <si>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</si>
  <si>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</si>
  <si>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</si>
  <si>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</si>
  <si>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</si>
  <si>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</si>
  <si>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</si>
  <si>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</si>
  <si>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</si>
  <si>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</si>
  <si>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</si>
  <si>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</si>
  <si>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</si>
  <si>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</si>
  <si>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</si>
  <si>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</si>
  <si>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</si>
  <si>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</si>
  <si>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</si>
  <si>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</si>
  <si>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</si>
  <si>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</si>
  <si>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</si>
  <si>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</si>
  <si>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</si>
  <si>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</si>
  <si>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</si>
  <si>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</si>
  <si>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</si>
  <si>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</si>
  <si>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</si>
  <si>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</si>
  <si>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</si>
  <si>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</si>
  <si>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</si>
  <si>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</si>
  <si>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</si>
  <si>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</si>
  <si>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</si>
  <si>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</si>
  <si>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</si>
  <si>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</si>
  <si>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</si>
  <si>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</si>
  <si>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</si>
  <si>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</si>
  <si>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</si>
  <si>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</si>
  <si>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</si>
  <si>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</si>
  <si>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</si>
  <si>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</si>
  <si>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</si>
  <si>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</si>
  <si>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</si>
  <si>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</si>
  <si>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</si>
  <si>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</si>
  <si>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</si>
  <si>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</si>
  <si>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</si>
  <si>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</si>
  <si>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</si>
  <si>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</si>
  <si>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</si>
  <si>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</si>
  <si>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</si>
  <si>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</si>
  <si>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</si>
  <si>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</si>
  <si>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</si>
  <si>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</si>
  <si>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</si>
  <si>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</si>
  <si>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</si>
  <si>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</si>
  <si>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</si>
  <si>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</si>
  <si>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</si>
  <si>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</si>
  <si>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</si>
  <si>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</si>
  <si>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</si>
  <si>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</si>
  <si>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</si>
  <si>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</si>
  <si>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</si>
  <si>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</si>
  <si>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</si>
  <si>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</si>
  <si>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</si>
  <si>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</si>
  <si>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</si>
  <si>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</si>
  <si>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</si>
  <si>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</si>
  <si>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</si>
  <si>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</si>
  <si>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</si>
  <si>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</si>
  <si>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</si>
  <si>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</si>
  <si>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</si>
  <si>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</si>
  <si>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</si>
  <si>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</si>
  <si>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</si>
  <si>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</si>
  <si>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</si>
  <si>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</si>
  <si>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</si>
  <si>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</si>
  <si>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</si>
  <si>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</si>
  <si>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</si>
  <si>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</si>
  <si>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</si>
  <si>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</si>
  <si>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</si>
  <si>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</si>
  <si>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</si>
  <si>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</si>
  <si>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</si>
  <si>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</si>
  <si>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</si>
  <si>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</si>
  <si>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</si>
  <si>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</si>
  <si>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</si>
  <si>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</si>
  <si>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</si>
  <si>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</si>
  <si>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</si>
  <si>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</si>
  <si>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</si>
  <si>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</si>
  <si>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</si>
  <si>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</si>
  <si>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</si>
  <si>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</si>
  <si>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</si>
  <si>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</si>
  <si>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</si>
  <si>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</si>
  <si>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</si>
  <si>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</si>
  <si>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</si>
  <si>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</si>
  <si>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</si>
  <si>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</si>
  <si>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</si>
  <si>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</si>
  <si>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</si>
  <si>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</si>
  <si>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</si>
  <si>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</si>
  <si>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</si>
  <si>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</si>
  <si>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</si>
  <si>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</si>
  <si>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</si>
  <si>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</si>
  <si>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</si>
  <si>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</si>
  <si>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</si>
  <si>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</si>
  <si>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</si>
  <si>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</si>
  <si>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</si>
  <si>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</si>
  <si>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</si>
  <si>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</si>
  <si>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</si>
  <si>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</si>
  <si>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</si>
  <si>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</si>
  <si>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</si>
  <si>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</si>
  <si>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</si>
  <si>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</si>
  <si>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</si>
  <si>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</si>
  <si>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</si>
  <si>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</si>
  <si>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</si>
  <si>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</si>
  <si>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</si>
  <si>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</si>
  <si>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</si>
  <si>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</si>
  <si>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</si>
  <si>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</si>
  <si>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</si>
  <si>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</si>
  <si>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</si>
  <si>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</si>
  <si>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</si>
  <si>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</si>
  <si>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</si>
  <si>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</si>
  <si>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</si>
  <si>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</si>
  <si>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</si>
  <si>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</si>
  <si>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</si>
  <si>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</si>
  <si>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</si>
  <si>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</si>
  <si>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</si>
  <si>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</si>
  <si>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</si>
  <si>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</si>
  <si>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</si>
  <si>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</si>
  <si>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</si>
  <si>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</si>
  <si>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</si>
  <si>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</si>
  <si>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</si>
  <si>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</si>
  <si>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</si>
  <si>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</si>
  <si>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</si>
  <si>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</si>
  <si>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</si>
  <si>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</si>
  <si>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</si>
  <si>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</si>
  <si>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</si>
  <si>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</si>
  <si>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</si>
  <si>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</si>
  <si>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</si>
  <si>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</si>
  <si>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</si>
  <si>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</si>
  <si>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</si>
  <si>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</si>
  <si>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</si>
  <si>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</si>
  <si>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</si>
  <si>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</si>
  <si>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</si>
  <si>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</si>
  <si>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</si>
  <si>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</si>
  <si>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</si>
  <si>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</si>
  <si>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</si>
  <si>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</si>
  <si>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</si>
  <si>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</si>
  <si>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</si>
  <si>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</si>
  <si>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</si>
  <si>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</si>
  <si>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</si>
  <si>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</si>
  <si>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</si>
  <si>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</si>
  <si>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</si>
  <si>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</si>
  <si>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</si>
  <si>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</si>
  <si>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</si>
  <si>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</si>
  <si>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</si>
  <si>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</si>
  <si>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</si>
  <si>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</si>
  <si>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</si>
  <si>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</si>
  <si>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</si>
  <si>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</si>
  <si>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</si>
  <si>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</si>
  <si>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</si>
  <si>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</si>
  <si>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</si>
  <si>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</si>
  <si>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</si>
  <si>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</si>
  <si>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</si>
  <si>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</si>
  <si>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</si>
  <si>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</si>
  <si>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</si>
  <si>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</si>
  <si>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</si>
  <si>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</si>
  <si>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</si>
  <si>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</si>
  <si>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</si>
  <si>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</si>
  <si>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</si>
  <si>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</si>
  <si>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</si>
  <si>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</si>
  <si>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</si>
  <si>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</si>
  <si>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</si>
  <si>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</si>
  <si>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</si>
  <si>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</si>
  <si>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</si>
  <si>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</si>
  <si>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</si>
  <si>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</si>
  <si>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</si>
  <si>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</si>
  <si>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</si>
  <si>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</si>
  <si>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</si>
  <si>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</si>
  <si>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</si>
  <si>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</si>
  <si>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</si>
  <si>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</si>
  <si>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</si>
  <si>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</si>
  <si>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</si>
  <si>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</si>
  <si>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</si>
  <si>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</si>
  <si>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</si>
  <si>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</si>
  <si>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</si>
  <si>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</si>
  <si>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</si>
  <si>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</si>
  <si>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</si>
  <si>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</si>
  <si>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</si>
  <si>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</si>
  <si>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</si>
  <si>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</si>
  <si>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</si>
  <si>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</si>
  <si>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</si>
  <si>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</si>
  <si>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</si>
  <si>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</si>
  <si>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</si>
  <si>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</si>
  <si>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</si>
  <si>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</si>
  <si>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</si>
  <si>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</si>
  <si>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</si>
  <si>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</si>
  <si>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</si>
  <si>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</si>
  <si>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</si>
  <si>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</si>
  <si>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</si>
  <si>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</si>
  <si>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</si>
  <si>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</si>
  <si>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</si>
  <si>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</si>
  <si>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</si>
  <si>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</si>
  <si>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</si>
  <si>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</si>
  <si>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</si>
  <si>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</si>
  <si>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</si>
  <si>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</si>
  <si>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</si>
  <si>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</si>
  <si>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</si>
  <si>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</si>
  <si>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</si>
  <si>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</si>
  <si>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</si>
  <si>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</si>
  <si>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</si>
  <si>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</si>
  <si>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</si>
  <si>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</si>
  <si>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</si>
  <si>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</si>
  <si>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</si>
  <si>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</si>
  <si>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</si>
  <si>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</si>
  <si>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</si>
  <si>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</si>
  <si>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</si>
  <si>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</si>
  <si>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</si>
  <si>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</si>
  <si>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</si>
  <si>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</si>
  <si>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</si>
  <si>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</si>
  <si>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</si>
  <si>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</si>
  <si>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</si>
  <si>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</si>
  <si>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</si>
  <si>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</si>
  <si>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</si>
  <si>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</si>
  <si>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</si>
  <si>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</si>
  <si>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</si>
  <si>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</si>
  <si>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</si>
  <si>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</si>
  <si>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</si>
  <si>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</si>
  <si>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</si>
  <si>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</si>
  <si>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</si>
  <si>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</si>
  <si>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</si>
  <si>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</si>
  <si>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</si>
  <si>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</si>
  <si>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</si>
  <si>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</si>
  <si>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</si>
  <si>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</si>
  <si>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</si>
  <si>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</si>
  <si>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</si>
  <si>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</si>
  <si>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</si>
  <si>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</si>
  <si>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</si>
  <si>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</si>
  <si>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</si>
  <si>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</si>
  <si>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</si>
  <si>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</si>
  <si>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</si>
  <si>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</si>
  <si>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</si>
  <si>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</si>
  <si>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</si>
  <si>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</si>
  <si>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</si>
  <si>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</si>
  <si>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</si>
  <si>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</si>
  <si>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</si>
  <si>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</si>
  <si>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</si>
  <si>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</si>
  <si>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</si>
  <si>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</si>
  <si>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</si>
  <si>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</si>
  <si>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</si>
  <si>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</si>
  <si>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</si>
  <si>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</si>
  <si>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</si>
  <si>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</si>
  <si>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</si>
  <si>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</si>
  <si>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</si>
  <si>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</si>
  <si>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</si>
  <si>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</si>
  <si>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</si>
  <si>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</si>
  <si>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</si>
  <si>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</si>
  <si>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</si>
  <si>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</si>
  <si>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</si>
  <si>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</si>
  <si>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</si>
  <si>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</si>
  <si>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</si>
  <si>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</si>
  <si>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</si>
  <si>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</si>
  <si>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</si>
  <si>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</si>
  <si>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</si>
  <si>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</si>
  <si>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</si>
  <si>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</si>
  <si>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</si>
  <si>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</si>
  <si>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</si>
  <si>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</si>
  <si>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</si>
  <si>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</si>
  <si>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</si>
  <si>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</si>
  <si>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</si>
  <si>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</si>
  <si>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</si>
  <si>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</si>
  <si>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</si>
  <si>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</si>
  <si>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</si>
  <si>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</si>
  <si>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</si>
  <si>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</si>
  <si>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</si>
  <si>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</si>
  <si>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</si>
  <si>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</si>
  <si>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</si>
  <si>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</si>
  <si>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</si>
  <si>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</si>
  <si>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</si>
  <si>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</si>
  <si>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</si>
  <si>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</si>
  <si>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</si>
  <si>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</si>
  <si>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</si>
  <si>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</si>
  <si>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</si>
  <si>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</si>
  <si>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</si>
  <si>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</si>
  <si>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</si>
  <si>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</si>
  <si>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</si>
  <si>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</si>
  <si>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</si>
  <si>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</si>
  <si>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</si>
  <si>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</si>
  <si>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</si>
  <si>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</si>
  <si>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</si>
  <si>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</si>
  <si>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</si>
  <si>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</si>
  <si>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</si>
  <si>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</si>
  <si>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</si>
  <si>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</si>
  <si>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</si>
  <si>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</si>
  <si>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</si>
  <si>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</si>
  <si>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</si>
  <si>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</si>
  <si>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</si>
  <si>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</si>
  <si>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</si>
  <si>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</si>
  <si>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</si>
  <si>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</si>
  <si>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</si>
  <si>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</si>
  <si>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</si>
  <si>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</si>
  <si>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</si>
  <si>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</si>
  <si>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</si>
  <si>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</si>
  <si>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</si>
  <si>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</si>
  <si>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</si>
  <si>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</si>
  <si>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</si>
  <si>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</si>
  <si>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</si>
  <si>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</si>
  <si>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</si>
  <si>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</si>
  <si>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</si>
  <si>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</si>
  <si>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</si>
  <si>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</si>
  <si>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</si>
  <si>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</si>
  <si>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</si>
  <si>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</si>
  <si>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</si>
  <si>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</si>
  <si>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</si>
  <si>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</si>
  <si>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</si>
  <si>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</si>
  <si>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</si>
  <si>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</si>
  <si>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</si>
  <si>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</si>
  <si>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</si>
  <si>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</si>
  <si>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</si>
  <si>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</si>
  <si>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</si>
  <si>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</si>
  <si>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</si>
  <si>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</si>
  <si>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</si>
  <si>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</si>
  <si>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</si>
  <si>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</si>
  <si>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</si>
  <si>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</si>
  <si>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</si>
  <si>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</si>
  <si>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</si>
  <si>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</si>
  <si>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</si>
  <si>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</si>
  <si>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</si>
  <si>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</si>
  <si>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</si>
  <si>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</si>
  <si>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</si>
  <si>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</si>
  <si>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</si>
  <si>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</si>
  <si>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</si>
  <si>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</si>
  <si>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</si>
  <si>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</si>
  <si>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</si>
  <si>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</si>
  <si>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</si>
  <si>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</si>
  <si>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</si>
  <si>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</si>
  <si>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</si>
  <si>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</si>
  <si>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</si>
  <si>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</si>
  <si>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</si>
  <si>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</si>
  <si>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</si>
  <si>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</si>
  <si>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</si>
  <si>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</si>
  <si>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</si>
  <si>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</si>
  <si>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</si>
  <si>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</si>
  <si>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</si>
  <si>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</si>
  <si>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</si>
  <si>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</si>
  <si>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</si>
  <si>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</si>
  <si>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</si>
  <si>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</si>
  <si>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</si>
  <si>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</si>
  <si>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</si>
  <si>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</si>
  <si>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</si>
  <si>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</si>
  <si>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</si>
  <si>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</si>
  <si>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</si>
  <si>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</si>
  <si>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</si>
  <si>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</si>
  <si>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</si>
  <si>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</si>
  <si>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</si>
  <si>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</si>
  <si>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</si>
  <si>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</si>
  <si>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</si>
  <si>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</si>
  <si>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</si>
  <si>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</si>
  <si>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</si>
  <si>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</si>
  <si>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</si>
  <si>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</si>
  <si>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</si>
  <si>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</si>
  <si>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</si>
  <si>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</si>
  <si>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</si>
  <si>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</si>
  <si>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</si>
  <si>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</si>
  <si>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</si>
  <si>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</si>
  <si>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</si>
  <si>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</si>
  <si>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</si>
  <si>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</si>
  <si>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</si>
  <si>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</si>
  <si>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</si>
  <si>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</si>
  <si>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</si>
  <si>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</si>
  <si>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</si>
  <si>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</si>
  <si>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</si>
  <si>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</si>
  <si>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</si>
  <si>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</si>
  <si>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</si>
  <si>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</si>
  <si>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</si>
  <si>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</si>
  <si>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</si>
  <si>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</si>
  <si>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</si>
  <si>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</si>
  <si>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</si>
  <si>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</si>
  <si>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</si>
  <si>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</si>
  <si>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</si>
  <si>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</si>
  <si>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</si>
  <si>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</si>
  <si>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</si>
  <si>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</si>
  <si>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</si>
  <si>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</si>
  <si>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</si>
  <si>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</si>
  <si>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</si>
  <si>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</si>
  <si>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</si>
  <si>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</si>
  <si>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</si>
  <si>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</si>
  <si>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</si>
  <si>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</si>
  <si>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</si>
  <si>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</si>
  <si>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</si>
  <si>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</si>
  <si>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</si>
  <si>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</si>
  <si>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</si>
  <si>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</si>
  <si>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</si>
  <si>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</si>
  <si>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</si>
  <si>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</si>
  <si>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</si>
  <si>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</si>
  <si>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</si>
  <si>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</si>
  <si>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</si>
  <si>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</si>
  <si>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</si>
  <si>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</si>
  <si>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</si>
  <si>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</si>
  <si>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</si>
  <si>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</si>
  <si>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</si>
  <si>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</si>
  <si>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</si>
  <si>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</si>
  <si>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</si>
  <si>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</si>
  <si>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</si>
  <si>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</si>
  <si>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</si>
  <si>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</si>
  <si>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</si>
  <si>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</si>
  <si>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</si>
  <si>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</si>
  <si>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</si>
  <si>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</si>
  <si>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</si>
  <si>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</si>
  <si>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</si>
  <si>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</si>
  <si>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</si>
  <si>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</si>
  <si>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</si>
  <si>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</si>
  <si>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</si>
  <si>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</si>
  <si>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</si>
  <si>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</si>
  <si>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</si>
  <si>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</si>
  <si>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</si>
  <si>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</si>
  <si>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</si>
  <si>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</si>
  <si>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</si>
  <si>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</si>
  <si>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</si>
  <si>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</si>
  <si>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</si>
  <si>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</si>
  <si>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</si>
  <si>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</si>
  <si>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</si>
  <si>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</si>
  <si>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</si>
  <si>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</si>
  <si>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</si>
  <si>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</si>
  <si>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</si>
  <si>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</si>
  <si>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</si>
  <si>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</si>
  <si>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</si>
  <si>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</si>
  <si>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</si>
  <si>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</si>
  <si>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</si>
  <si>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</si>
  <si>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</si>
  <si>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</si>
  <si>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</si>
  <si>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</si>
  <si>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</si>
  <si>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</si>
  <si>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</si>
  <si>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</si>
  <si>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</si>
  <si>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</si>
  <si>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</si>
  <si>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</si>
  <si>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</si>
  <si>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</si>
  <si>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</si>
  <si>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</si>
  <si>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</si>
  <si>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</si>
  <si>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</si>
  <si>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</si>
  <si>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</si>
  <si>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</si>
  <si>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</si>
  <si>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</si>
  <si>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</si>
  <si>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</si>
  <si>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</si>
  <si>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</si>
  <si>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</si>
  <si>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</si>
  <si>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</si>
  <si>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</si>
  <si>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</si>
  <si>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</si>
  <si>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</si>
  <si>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</si>
  <si>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</si>
  <si>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</si>
  <si>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</si>
  <si>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</si>
  <si>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</si>
  <si>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</si>
  <si>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</si>
  <si>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</si>
  <si>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</si>
  <si>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</si>
  <si>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</si>
  <si>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</si>
  <si>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</si>
  <si>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</si>
  <si>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</si>
  <si>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</si>
  <si>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</si>
  <si>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</si>
  <si>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</si>
  <si>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</si>
  <si>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</si>
  <si>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</si>
  <si>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</si>
  <si>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</si>
  <si>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</si>
  <si>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</si>
  <si>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</si>
  <si>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</si>
  <si>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</si>
  <si>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</si>
  <si>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</si>
  <si>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</si>
  <si>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</si>
  <si>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</si>
  <si>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</si>
  <si>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</si>
  <si>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</si>
  <si>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</si>
  <si>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</si>
  <si>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</si>
  <si>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</si>
  <si>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</si>
  <si>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</si>
  <si>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</si>
  <si>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</si>
  <si>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</si>
  <si>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</si>
  <si>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</si>
  <si>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</si>
  <si>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</si>
  <si>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</si>
  <si>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</si>
  <si>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</si>
  <si>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</si>
  <si>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</si>
  <si>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</si>
  <si>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</si>
  <si>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</si>
  <si>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</si>
  <si>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</si>
  <si>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</si>
  <si>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</si>
  <si>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</si>
  <si>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</si>
  <si>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</si>
  <si>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</si>
  <si>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</si>
  <si>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</si>
  <si>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</si>
  <si>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</si>
  <si>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</si>
  <si>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</si>
  <si>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</si>
  <si>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</si>
  <si>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</si>
  <si>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</si>
  <si>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</si>
  <si>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</si>
  <si>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</si>
  <si>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</si>
  <si>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</si>
  <si>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</si>
  <si>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</si>
  <si>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</si>
  <si>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</si>
  <si>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</si>
  <si>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</si>
  <si>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</si>
  <si>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</si>
  <si>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</si>
  <si>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</si>
  <si>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</si>
  <si>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</si>
  <si>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</si>
  <si>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</si>
  <si>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</si>
  <si>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</si>
  <si>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</si>
  <si>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</si>
  <si>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</si>
  <si>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</si>
  <si>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</si>
  <si>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</si>
  <si>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</si>
  <si>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</si>
  <si>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</si>
  <si>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</si>
  <si>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</si>
  <si>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</si>
  <si>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</si>
  <si>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</si>
  <si>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</si>
  <si>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</si>
  <si>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</si>
  <si>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</si>
  <si>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</si>
  <si>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</si>
  <si>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</si>
  <si>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</si>
  <si>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</si>
  <si>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</si>
  <si>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</si>
  <si>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</si>
  <si>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</si>
  <si>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</si>
  <si>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</si>
  <si>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</si>
  <si>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</si>
  <si>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</si>
  <si>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</si>
  <si>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</si>
  <si>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</si>
  <si>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</si>
  <si>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</si>
  <si>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</si>
  <si>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</si>
  <si>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</si>
  <si>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</si>
  <si>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</si>
  <si>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</si>
  <si>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</si>
  <si>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</si>
  <si>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</si>
  <si>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</si>
  <si>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</si>
  <si>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</si>
  <si>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</si>
  <si>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</si>
  <si>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</si>
  <si>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</si>
  <si>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</si>
  <si>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</si>
  <si>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</si>
  <si>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</si>
  <si>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</si>
  <si>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</si>
  <si>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</si>
  <si>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</si>
  <si>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</si>
  <si>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</si>
  <si>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</si>
  <si>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</si>
  <si>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</si>
  <si>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</si>
  <si>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</si>
  <si>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</si>
  <si>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</si>
  <si>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</si>
  <si>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</si>
  <si>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</si>
  <si>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</si>
  <si>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</si>
  <si>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</si>
  <si>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</si>
  <si>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</si>
  <si>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</si>
  <si>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</si>
  <si>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</si>
  <si>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</si>
  <si>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</si>
  <si>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</si>
  <si>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</si>
  <si>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</si>
  <si>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</si>
  <si>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</si>
  <si>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</si>
  <si>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</si>
  <si>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</si>
  <si>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</si>
  <si>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</si>
  <si>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</si>
  <si>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</si>
  <si>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</si>
  <si>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</si>
  <si>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</si>
  <si>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</si>
  <si>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</si>
  <si>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</si>
  <si>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</si>
  <si>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</si>
  <si>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</si>
  <si>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</si>
  <si>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</si>
  <si>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</si>
  <si>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</si>
  <si>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</si>
  <si>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</si>
  <si>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</si>
  <si>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</si>
  <si>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</si>
  <si>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</si>
  <si>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</si>
  <si>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</si>
  <si>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</si>
  <si>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</si>
  <si>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</si>
  <si>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</si>
  <si>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</si>
  <si>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</si>
  <si>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</si>
  <si>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</si>
  <si>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</si>
  <si>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</si>
  <si>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</si>
  <si>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</si>
  <si>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</si>
  <si>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</si>
  <si>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</si>
  <si>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</si>
  <si>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</si>
  <si>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</si>
  <si>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</si>
  <si>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</si>
  <si>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</si>
  <si>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</si>
  <si>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</si>
  <si>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</si>
  <si>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</si>
  <si>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</si>
  <si>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</si>
  <si>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</si>
  <si>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</si>
  <si>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</si>
  <si>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</si>
  <si>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</si>
  <si>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</si>
  <si>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</si>
  <si>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</si>
  <si>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</si>
  <si>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</si>
  <si>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</si>
  <si>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</si>
  <si>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</si>
  <si>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</si>
  <si>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</si>
  <si>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</si>
  <si>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</si>
  <si>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</si>
  <si>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</si>
  <si>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</si>
  <si>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</si>
  <si>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</si>
  <si>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</si>
  <si>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</si>
  <si>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</si>
  <si>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</si>
  <si>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</si>
  <si>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</si>
  <si>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</si>
  <si>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</si>
  <si>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</si>
  <si>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</si>
  <si>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</si>
  <si>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</si>
  <si>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</si>
  <si>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</si>
  <si>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</si>
  <si>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</si>
  <si>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</si>
  <si>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</si>
  <si>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</si>
  <si>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</si>
  <si>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</si>
  <si>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</si>
  <si>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</si>
  <si>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</si>
  <si>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</si>
  <si>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</si>
  <si>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</si>
  <si>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</si>
  <si>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</si>
  <si>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</si>
  <si>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</si>
  <si>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</si>
  <si>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</si>
  <si>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</si>
  <si>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</si>
  <si>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</si>
  <si>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</si>
  <si>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</si>
  <si>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</si>
  <si>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</si>
  <si>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</si>
  <si>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</si>
  <si>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</si>
  <si>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</si>
  <si>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</si>
  <si>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</si>
  <si>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</si>
  <si>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</si>
  <si>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</si>
  <si>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</si>
  <si>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</si>
  <si>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</si>
  <si>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</si>
  <si>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</si>
  <si>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</si>
  <si>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</si>
  <si>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</si>
  <si>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</si>
  <si>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</si>
  <si>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</si>
  <si>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</si>
  <si>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</si>
  <si>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</si>
  <si>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</si>
  <si>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</si>
  <si>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</si>
  <si>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</si>
  <si>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</si>
  <si>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</si>
  <si>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</si>
  <si>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</si>
  <si>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</si>
  <si>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</si>
  <si>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</si>
  <si>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</si>
  <si>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</si>
  <si>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</si>
  <si>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</si>
  <si>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</si>
  <si>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</si>
  <si>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</si>
  <si>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</si>
  <si>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</si>
  <si>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</si>
  <si>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</si>
  <si>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</si>
  <si>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</si>
  <si>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</si>
  <si>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</si>
  <si>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</si>
  <si>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</si>
  <si>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</si>
  <si>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</si>
  <si>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</si>
  <si>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</si>
  <si>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</si>
  <si>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</si>
  <si>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</si>
  <si>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</si>
  <si>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</si>
  <si>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</si>
  <si>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</si>
  <si>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</si>
  <si>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</si>
  <si>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</si>
  <si>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</si>
  <si>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</si>
  <si>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</si>
  <si>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</si>
  <si>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</si>
  <si>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</si>
  <si>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</si>
  <si>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</si>
  <si>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</si>
  <si>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</si>
  <si>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</si>
  <si>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</si>
  <si>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</si>
  <si>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</si>
  <si>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</si>
  <si>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</si>
  <si>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</si>
  <si>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</si>
  <si>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</si>
  <si>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</si>
  <si>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</si>
  <si>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</si>
  <si>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</si>
  <si>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</si>
  <si>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</si>
  <si>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</si>
  <si>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</si>
  <si>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</si>
  <si>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</si>
  <si>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</si>
  <si>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</si>
  <si>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</si>
  <si>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</si>
  <si>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</si>
  <si>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</si>
  <si>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</si>
  <si>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</si>
  <si>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</si>
  <si>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</si>
  <si>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</si>
  <si>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</si>
  <si>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</si>
  <si>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</si>
  <si>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</si>
  <si>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</si>
  <si>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</si>
  <si>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</si>
  <si>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</si>
  <si>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</si>
  <si>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</si>
  <si>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</si>
  <si>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</si>
  <si>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</si>
  <si>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</si>
  <si>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</si>
  <si>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</si>
  <si>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</si>
  <si>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</si>
  <si>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</si>
  <si>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</si>
  <si>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</si>
  <si>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</si>
  <si>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</si>
  <si>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</si>
  <si>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</si>
  <si>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</si>
  <si>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</si>
  <si>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</si>
  <si>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</si>
  <si>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</si>
  <si>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</si>
  <si>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</si>
  <si>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</si>
  <si>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</si>
  <si>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</si>
  <si>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</si>
  <si>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</si>
  <si>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</si>
  <si>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</si>
  <si>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</si>
  <si>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</si>
  <si>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</si>
  <si>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</si>
  <si>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</si>
  <si>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</si>
  <si>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</si>
  <si>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</si>
  <si>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</si>
  <si>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</si>
  <si>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</si>
  <si>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</si>
  <si>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</si>
  <si>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</si>
  <si>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</si>
  <si>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</si>
  <si>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</si>
  <si>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</si>
  <si>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</si>
  <si>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</si>
  <si>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</si>
  <si>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</si>
  <si>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</si>
  <si>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</si>
  <si>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</si>
  <si>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</si>
  <si>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</si>
  <si>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</si>
  <si>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</si>
  <si>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</si>
  <si>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</si>
  <si>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</si>
  <si>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</si>
  <si>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</si>
  <si>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</si>
  <si>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</si>
  <si>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</si>
  <si>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</si>
  <si>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</si>
  <si>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</si>
  <si>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</si>
  <si>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</si>
  <si>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</si>
  <si>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</si>
  <si>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</si>
  <si>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</si>
  <si>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</si>
  <si>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</si>
  <si>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</si>
  <si>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</si>
  <si>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</si>
  <si>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</si>
  <si>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</si>
  <si>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</si>
  <si>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</si>
  <si>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</si>
  <si>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</si>
  <si>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</si>
  <si>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</si>
  <si>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</si>
  <si>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</si>
  <si>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</si>
  <si>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</si>
  <si>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</si>
  <si>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</si>
  <si>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</si>
  <si>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</si>
  <si>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</si>
  <si>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</si>
  <si>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</si>
  <si>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</si>
  <si>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</si>
  <si>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</si>
  <si>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</si>
  <si>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</si>
  <si>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</si>
  <si>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</si>
  <si>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</si>
  <si>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</si>
  <si>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</si>
  <si>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</si>
  <si>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</si>
  <si>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</si>
  <si>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</si>
  <si>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</si>
  <si>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</si>
  <si>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</si>
  <si>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</si>
  <si>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</si>
  <si>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</si>
  <si>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</si>
  <si>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</si>
  <si>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</si>
  <si>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</si>
  <si>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</si>
  <si>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</si>
  <si>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</si>
  <si>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</si>
  <si>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</si>
  <si>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</si>
  <si>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</si>
  <si>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</si>
  <si>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</si>
  <si>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</si>
  <si>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</si>
  <si>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</si>
  <si>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</si>
  <si>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</si>
  <si>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</si>
  <si>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</si>
  <si>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</si>
  <si>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</si>
  <si>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</si>
  <si>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</si>
  <si>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</si>
  <si>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</si>
  <si>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</si>
  <si>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</si>
  <si>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</si>
  <si>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</si>
  <si>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</si>
  <si>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</si>
  <si>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</si>
  <si>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</si>
  <si>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</si>
  <si>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</si>
  <si>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</si>
  <si>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</si>
  <si>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</si>
  <si>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</si>
  <si>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</si>
  <si>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</si>
  <si>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</si>
  <si>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</si>
  <si>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</si>
  <si>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</si>
  <si>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</si>
  <si>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</si>
  <si>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</si>
  <si>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</si>
  <si>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</si>
  <si>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</si>
  <si>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</si>
  <si>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</si>
  <si>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</si>
  <si>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</si>
  <si>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</si>
  <si>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</si>
  <si>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</si>
  <si>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</si>
  <si>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</si>
  <si>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</si>
  <si>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</si>
  <si>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</si>
  <si>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</si>
  <si>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</si>
  <si>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</si>
  <si>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</si>
  <si>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</si>
  <si>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</si>
  <si>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</si>
  <si>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</si>
  <si>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</si>
  <si>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</si>
  <si>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</si>
  <si>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</si>
  <si>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</si>
  <si>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</si>
  <si>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</si>
  <si>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</si>
  <si>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</si>
  <si>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</si>
  <si>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</si>
  <si>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</si>
  <si>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</si>
  <si>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</si>
  <si>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</si>
  <si>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</si>
  <si>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</si>
  <si>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</si>
  <si>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</si>
  <si>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</si>
  <si>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</si>
  <si>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</si>
  <si>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</si>
  <si>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</si>
  <si>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</si>
  <si>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</si>
  <si>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</si>
  <si>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</si>
  <si>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</si>
  <si>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</si>
  <si>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</si>
  <si>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</si>
  <si>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</si>
  <si>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</si>
  <si>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</si>
  <si>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</si>
  <si>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</si>
  <si>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</si>
  <si>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</si>
  <si>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</si>
  <si>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</si>
  <si>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</si>
  <si>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</si>
  <si>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</si>
  <si>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</si>
  <si>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</si>
  <si>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</si>
  <si>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</si>
  <si>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</si>
  <si>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</si>
  <si>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</si>
  <si>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</si>
  <si>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</si>
  <si>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</si>
  <si>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</si>
  <si>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</si>
  <si>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</si>
  <si>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</si>
  <si>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</si>
  <si>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</si>
  <si>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</si>
  <si>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</si>
  <si>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</si>
  <si>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</si>
  <si>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</si>
  <si>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</si>
  <si>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</si>
  <si>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</si>
  <si>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</si>
  <si>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</si>
  <si>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</si>
  <si>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</si>
  <si>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</si>
  <si>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</si>
  <si>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</si>
  <si>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</si>
  <si>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</si>
  <si>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</si>
  <si>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</si>
  <si>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</si>
  <si>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</si>
  <si>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</si>
  <si>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</si>
  <si>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</si>
  <si>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</si>
  <si>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</si>
  <si>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</si>
  <si>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</si>
  <si>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</si>
  <si>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</si>
  <si>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</si>
  <si>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</si>
  <si>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</si>
  <si>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</si>
  <si>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</si>
  <si>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</si>
  <si>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</si>
  <si>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</si>
  <si>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</si>
  <si>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</si>
  <si>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</si>
  <si>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</si>
  <si>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</si>
  <si>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</si>
  <si>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</si>
  <si>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</si>
  <si>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</si>
  <si>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</si>
  <si>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</si>
  <si>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</si>
  <si>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</si>
  <si>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</si>
  <si>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</si>
  <si>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</si>
  <si>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</si>
  <si>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</si>
  <si>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</si>
  <si>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</si>
  <si>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</si>
  <si>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</si>
  <si>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</si>
  <si>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</si>
  <si>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</si>
  <si>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</si>
  <si>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</si>
  <si>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</si>
  <si>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</si>
  <si>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</si>
  <si>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</si>
  <si>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</si>
  <si>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</si>
  <si>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</si>
  <si>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</si>
  <si>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</si>
  <si>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</si>
  <si>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</si>
  <si>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</si>
  <si>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</si>
  <si>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</si>
  <si>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</si>
  <si>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</si>
  <si>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</si>
  <si>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</si>
  <si>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</si>
  <si>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</si>
  <si>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</si>
  <si>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</si>
  <si>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</si>
  <si>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</si>
  <si>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</si>
  <si>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</si>
  <si>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</si>
  <si>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</si>
  <si>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</si>
  <si>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</si>
  <si>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</si>
  <si>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</si>
  <si>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</si>
  <si>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</si>
  <si>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</si>
  <si>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</si>
  <si>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</si>
  <si>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</si>
  <si>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</si>
  <si>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</si>
  <si>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</si>
  <si>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</si>
  <si>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</si>
  <si>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</si>
  <si>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</si>
  <si>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</si>
  <si>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</si>
  <si>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</si>
  <si>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</si>
  <si>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</si>
  <si>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</si>
  <si>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</si>
  <si>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</si>
  <si>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</si>
  <si>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</si>
  <si>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</si>
  <si>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</si>
  <si>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</si>
  <si>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</si>
  <si>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</si>
  <si>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</si>
  <si>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</si>
  <si>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</si>
  <si>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</si>
  <si>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</si>
  <si>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</si>
  <si>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</si>
  <si>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</si>
  <si>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</si>
  <si>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</si>
  <si>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</si>
  <si>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</si>
  <si>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</si>
  <si>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</si>
  <si>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</si>
  <si>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</si>
  <si>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</si>
  <si>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</si>
  <si>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</si>
  <si>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</si>
  <si>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</si>
  <si>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</si>
  <si>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</si>
  <si>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</si>
  <si>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</si>
  <si>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</si>
  <si>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</si>
  <si>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</si>
  <si>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</si>
  <si>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</si>
  <si>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</si>
  <si>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</si>
  <si>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</si>
  <si>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</si>
  <si>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</si>
  <si>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</si>
  <si>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</si>
  <si>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</si>
  <si>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</si>
  <si>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</si>
  <si>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</si>
  <si>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</si>
  <si>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</si>
  <si>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</si>
  <si>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</si>
  <si>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</si>
  <si>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</si>
  <si>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</si>
  <si>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</si>
  <si>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</si>
  <si>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</si>
  <si>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</si>
  <si>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</si>
  <si>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</si>
  <si>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</si>
  <si>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</si>
  <si>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</si>
  <si>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</si>
  <si>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</si>
  <si>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</si>
  <si>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</si>
  <si>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</si>
  <si>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</si>
  <si>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</si>
  <si>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</si>
  <si>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</si>
  <si>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</si>
  <si>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</si>
  <si>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</si>
  <si>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</si>
  <si>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</si>
  <si>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</si>
  <si>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</si>
  <si>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</si>
  <si>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</si>
  <si>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</si>
  <si>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</si>
  <si>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</si>
  <si>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</si>
  <si>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</si>
  <si>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</si>
  <si>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</si>
  <si>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</si>
  <si>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</si>
  <si>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</si>
  <si>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</si>
  <si>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</si>
  <si>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</si>
  <si>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</si>
  <si>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</si>
  <si>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</si>
  <si>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</si>
  <si>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</si>
  <si>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</si>
  <si>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</si>
  <si>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</si>
  <si>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</si>
  <si>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</si>
  <si>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</si>
  <si>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</si>
  <si>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</si>
  <si>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</si>
  <si>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</si>
  <si>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</si>
  <si>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</si>
  <si>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</si>
  <si>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</si>
  <si>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</si>
  <si>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</si>
  <si>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</si>
  <si>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</si>
  <si>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</si>
  <si>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</si>
  <si>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</si>
  <si>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</si>
  <si>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</si>
  <si>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</si>
  <si>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</si>
  <si>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</si>
  <si>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</si>
  <si>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</si>
  <si>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</si>
  <si>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</si>
  <si>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</si>
  <si>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</si>
  <si>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</si>
  <si>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</si>
  <si>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</si>
  <si>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</si>
  <si>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</si>
  <si>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</si>
  <si>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</si>
  <si>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</si>
  <si>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</si>
  <si>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</si>
  <si>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</si>
  <si>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</si>
  <si>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</si>
  <si>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</si>
  <si>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</si>
  <si>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</si>
  <si>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</si>
  <si>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</si>
  <si>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</si>
  <si>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</si>
  <si>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</si>
  <si>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</si>
  <si>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</si>
  <si>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</si>
  <si>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</si>
  <si>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</si>
  <si>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</si>
  <si>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</si>
  <si>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</si>
  <si>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</si>
  <si>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</si>
  <si>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</si>
  <si>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</si>
  <si>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</si>
  <si>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</si>
  <si>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</si>
  <si>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</si>
  <si>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</si>
  <si>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</si>
  <si>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</si>
  <si>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</si>
  <si>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</si>
  <si>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</si>
  <si>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</si>
  <si>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</si>
  <si>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</si>
  <si>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</si>
  <si>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</si>
  <si>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</si>
  <si>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</si>
  <si>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</si>
  <si>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</si>
  <si>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</si>
  <si>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</si>
  <si>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</si>
  <si>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</si>
  <si>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</si>
  <si>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</si>
  <si>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</si>
  <si>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</si>
  <si>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</si>
  <si>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</si>
  <si>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</si>
  <si>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</si>
  <si>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</si>
  <si>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</si>
  <si>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</si>
  <si>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</si>
  <si>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</si>
  <si>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</si>
  <si>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</si>
  <si>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</si>
  <si>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</si>
  <si>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</si>
  <si>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</si>
  <si>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</si>
  <si>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</si>
  <si>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</si>
  <si>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</si>
  <si>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</si>
  <si>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</si>
  <si>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</si>
  <si>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</si>
  <si>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</si>
  <si>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</si>
  <si>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</si>
  <si>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</si>
  <si>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</si>
  <si>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</si>
  <si>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</si>
  <si>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</si>
  <si>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</si>
  <si>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</si>
  <si>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</si>
  <si>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</si>
  <si>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</si>
  <si>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</si>
  <si>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</si>
  <si>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</si>
  <si>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</si>
  <si>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</si>
  <si>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</si>
  <si>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</si>
  <si>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</si>
  <si>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</si>
  <si>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</si>
  <si>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</si>
  <si>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</si>
  <si>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</si>
  <si>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</si>
  <si>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</si>
  <si>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</si>
  <si>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</si>
  <si>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</si>
  <si>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</si>
  <si>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</si>
  <si>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</si>
  <si>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</si>
  <si>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</si>
  <si>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</si>
  <si>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</si>
  <si>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</si>
  <si>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</si>
  <si>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</si>
  <si>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</si>
  <si>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</si>
  <si>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</si>
  <si>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</si>
  <si>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</si>
  <si>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</si>
  <si>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</si>
  <si>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</si>
  <si>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</si>
  <si>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</si>
  <si>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</si>
  <si>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</si>
  <si>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</si>
  <si>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</si>
  <si>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</si>
  <si>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</si>
  <si>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</si>
  <si>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</si>
  <si>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</si>
  <si>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</si>
  <si>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</si>
  <si>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</si>
  <si>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</si>
  <si>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</si>
  <si>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</si>
  <si>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</si>
  <si>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</si>
  <si>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</si>
  <si>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</si>
  <si>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</si>
  <si>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</si>
  <si>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</si>
  <si>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</si>
  <si>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</si>
  <si>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</si>
  <si>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</si>
  <si>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</si>
  <si>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</si>
  <si>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</si>
  <si>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</si>
  <si>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</si>
  <si>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</si>
  <si>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</si>
  <si>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</si>
  <si>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</si>
  <si>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</si>
  <si>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</si>
  <si>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</si>
  <si>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</si>
  <si>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</si>
  <si>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</si>
  <si>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</si>
  <si>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</si>
  <si>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</si>
  <si>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</si>
  <si>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</si>
  <si>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</si>
  <si>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</si>
  <si>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</si>
  <si>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</si>
  <si>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</si>
  <si>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</si>
  <si>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</si>
  <si>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</si>
  <si>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</si>
  <si>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</si>
  <si>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</si>
  <si>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</si>
  <si>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</si>
  <si>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</si>
  <si>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</si>
  <si>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</si>
  <si>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</si>
  <si>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</si>
  <si>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</si>
  <si>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</si>
  <si>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</si>
  <si>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</si>
  <si>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</si>
  <si>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</si>
  <si>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</si>
  <si>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</si>
  <si>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</si>
  <si>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</si>
  <si>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</si>
  <si>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</si>
  <si>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</si>
  <si>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</si>
  <si>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</si>
  <si>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</si>
  <si>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</si>
  <si>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</si>
  <si>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</si>
  <si>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</si>
  <si>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</si>
  <si>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</si>
  <si>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</si>
  <si>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</si>
  <si>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</si>
  <si>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</si>
  <si>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</si>
  <si>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</si>
  <si>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</si>
  <si>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</si>
  <si>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</si>
  <si>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</si>
  <si>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</si>
  <si>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</si>
  <si>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</si>
  <si>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</si>
  <si>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</si>
  <si>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</si>
  <si>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</si>
  <si>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</si>
  <si>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</si>
  <si>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</si>
  <si>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</si>
  <si>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</si>
  <si>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</si>
  <si>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</si>
  <si>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</si>
  <si>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</si>
  <si>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</si>
  <si>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</si>
  <si>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</si>
  <si>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</si>
  <si>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</si>
  <si>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</si>
  <si>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</si>
  <si>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</si>
  <si>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</si>
  <si>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</si>
  <si>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</si>
  <si>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</si>
  <si>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</si>
  <si>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</si>
  <si>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</si>
  <si>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</si>
  <si>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</si>
  <si>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</si>
  <si>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</si>
  <si>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</si>
  <si>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</si>
  <si>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</si>
  <si>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</si>
  <si>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</si>
  <si>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</si>
  <si>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</si>
  <si>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</si>
  <si>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</si>
  <si>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</si>
  <si>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</si>
  <si>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</si>
  <si>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</si>
  <si>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</si>
  <si>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</si>
  <si>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</si>
  <si>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</si>
  <si>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</si>
  <si>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</si>
  <si>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</si>
  <si>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</si>
  <si>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</si>
  <si>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</si>
  <si>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</si>
  <si>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</si>
  <si>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</si>
  <si>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</si>
  <si>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</si>
  <si>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</si>
  <si>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</si>
  <si>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</si>
  <si>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</si>
  <si>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</si>
  <si>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</si>
  <si>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</si>
  <si>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</si>
  <si>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</si>
  <si>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</si>
  <si>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</si>
  <si>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</si>
  <si>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</si>
  <si>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</si>
  <si>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</si>
  <si>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</si>
  <si>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</si>
  <si>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</si>
  <si>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</si>
  <si>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</si>
  <si>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</si>
  <si>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</si>
  <si>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</si>
  <si>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</si>
  <si>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</si>
  <si>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</si>
  <si>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</si>
  <si>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</si>
  <si>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</si>
  <si>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</si>
  <si>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</si>
  <si>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</si>
  <si>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</si>
  <si>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</si>
  <si>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</si>
  <si>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</si>
  <si>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</si>
  <si>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</si>
  <si>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</si>
  <si>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</si>
  <si>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</si>
  <si>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</si>
  <si>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</si>
  <si>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</si>
  <si>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</si>
  <si>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</si>
  <si>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</si>
  <si>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</si>
  <si>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</si>
  <si>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</si>
  <si>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</si>
  <si>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</si>
  <si>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</si>
  <si>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</si>
  <si>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</si>
  <si>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</si>
  <si>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</si>
  <si>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</si>
  <si>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</si>
  <si>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</si>
  <si>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</si>
  <si>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</si>
  <si>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</si>
  <si>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</si>
  <si>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</si>
  <si>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</si>
  <si>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</si>
  <si>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</si>
  <si>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</si>
  <si>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</si>
  <si>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</si>
  <si>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</si>
  <si>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</si>
  <si>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</si>
  <si>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</si>
  <si>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</si>
  <si>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</si>
  <si>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</si>
  <si>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</si>
  <si>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</si>
  <si>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</si>
  <si>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</si>
  <si>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</si>
  <si>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</si>
  <si>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</si>
  <si>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</si>
  <si>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</si>
  <si>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</si>
  <si>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</si>
  <si>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</si>
  <si>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</si>
  <si>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</si>
  <si>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</si>
  <si>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</si>
  <si>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</si>
  <si>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</si>
  <si>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</si>
  <si>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</si>
  <si>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</si>
  <si>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</si>
  <si>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</si>
  <si>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</si>
  <si>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</si>
  <si>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</si>
  <si>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</si>
  <si>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</si>
  <si>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</si>
  <si>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</si>
  <si>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</si>
  <si>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</si>
  <si>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</si>
  <si>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</si>
  <si>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</si>
  <si>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</si>
  <si>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</si>
  <si>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</si>
  <si>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</si>
  <si>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</si>
  <si>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</si>
  <si>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</si>
  <si>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</si>
  <si>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</si>
  <si>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</si>
  <si>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</si>
  <si>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</si>
  <si>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</si>
  <si>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</si>
  <si>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</si>
  <si>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</si>
  <si>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</si>
  <si>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</si>
  <si>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</si>
  <si>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</si>
  <si>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</si>
  <si>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</si>
  <si>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</si>
  <si>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</si>
  <si>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</si>
  <si>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</si>
  <si>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</si>
  <si>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</si>
  <si>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</si>
  <si>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</si>
  <si>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</si>
  <si>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</si>
  <si>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</si>
  <si>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</si>
  <si>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</si>
  <si>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</si>
  <si>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</si>
  <si>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</si>
  <si>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</si>
  <si>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</si>
  <si>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</si>
  <si>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</si>
  <si>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</si>
  <si>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</si>
  <si>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</si>
  <si>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</si>
  <si>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</si>
  <si>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</si>
  <si>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</si>
  <si>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</si>
  <si>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</si>
  <si>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</si>
  <si>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</si>
  <si>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</si>
  <si>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</si>
  <si>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</si>
  <si>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</si>
  <si>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</si>
  <si>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</si>
  <si>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</si>
  <si>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</si>
  <si>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</si>
  <si>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</si>
  <si>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</si>
  <si>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</si>
  <si>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</si>
  <si>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</si>
  <si>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</si>
  <si>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</si>
  <si>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</si>
  <si>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</si>
  <si>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</si>
  <si>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</si>
  <si>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</si>
  <si>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</si>
  <si>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</si>
  <si>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</si>
  <si>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</si>
  <si>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</si>
  <si>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</si>
  <si>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</si>
  <si>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</si>
  <si>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</si>
  <si>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</si>
  <si>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</si>
  <si>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</si>
  <si>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</si>
  <si>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</si>
  <si>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</si>
  <si>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</si>
  <si>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</si>
  <si>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</si>
  <si>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</si>
  <si>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</si>
  <si>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</si>
  <si>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</si>
  <si>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</si>
  <si>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</si>
  <si>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</si>
  <si>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</si>
  <si>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</si>
  <si>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</si>
  <si>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</si>
  <si>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</si>
  <si>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</si>
  <si>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</si>
  <si>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</si>
  <si>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</si>
  <si>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</si>
  <si>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</si>
  <si>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</si>
  <si>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</si>
  <si>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</si>
  <si>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</si>
  <si>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</si>
  <si>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</si>
  <si>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</si>
  <si>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</si>
  <si>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</si>
  <si>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</si>
  <si>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</si>
  <si>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</si>
  <si>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</si>
  <si>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</si>
  <si>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</si>
  <si>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</si>
  <si>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</si>
  <si>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</si>
  <si>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</si>
  <si>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</si>
  <si>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</si>
  <si>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</si>
  <si>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</si>
  <si>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</si>
  <si>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</si>
  <si>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</si>
  <si>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</si>
  <si>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</si>
  <si>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</si>
  <si>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</si>
  <si>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</si>
  <si>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</si>
  <si>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</si>
  <si>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</si>
  <si>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</si>
  <si>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</si>
  <si>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</si>
  <si>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</si>
  <si>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</si>
  <si>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</si>
  <si>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</si>
  <si>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</si>
  <si>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</si>
  <si>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</si>
  <si>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</si>
  <si>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</si>
  <si>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</si>
  <si>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</si>
  <si>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</si>
  <si>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</si>
  <si>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</si>
  <si>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</si>
  <si>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</si>
  <si>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</si>
  <si>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</si>
  <si>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</si>
  <si>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</si>
  <si>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</si>
  <si>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</si>
  <si>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</si>
  <si>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</si>
  <si>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</si>
  <si>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</si>
  <si>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</si>
  <si>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</si>
  <si>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</si>
  <si>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</si>
  <si>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</si>
  <si>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</si>
  <si>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</si>
  <si>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</si>
  <si>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</si>
  <si>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</si>
  <si>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</si>
  <si>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</si>
  <si>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</si>
  <si>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</si>
  <si>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</si>
  <si>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</si>
  <si>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</si>
  <si>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</si>
  <si>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</si>
  <si>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</si>
  <si>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</si>
  <si>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</si>
  <si>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</si>
  <si>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</si>
  <si>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</si>
  <si>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</si>
  <si>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</si>
  <si>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</si>
  <si>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</si>
  <si>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</si>
  <si>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</si>
  <si>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</si>
  <si>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</si>
  <si>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</si>
  <si>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</si>
  <si>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</si>
  <si>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</si>
  <si>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</si>
  <si>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</si>
  <si>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</si>
  <si>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</si>
  <si>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</si>
  <si>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</si>
  <si>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</si>
  <si>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</si>
  <si>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</si>
  <si>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</si>
  <si>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</si>
  <si>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</si>
  <si>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</si>
  <si>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</si>
  <si>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</si>
  <si>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</si>
  <si>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</si>
  <si>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</si>
  <si>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</si>
  <si>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</si>
  <si>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</si>
  <si>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</si>
  <si>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</si>
  <si>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</si>
  <si>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</si>
  <si>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</si>
  <si>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</si>
  <si>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</si>
  <si>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</si>
  <si>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</si>
  <si>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</si>
  <si>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</si>
  <si>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</si>
  <si>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</si>
  <si>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</si>
  <si>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</si>
  <si>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</si>
  <si>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</si>
  <si>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</si>
  <si>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</si>
  <si>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</si>
  <si>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</si>
  <si>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</si>
  <si>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</si>
  <si>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</si>
  <si>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</si>
  <si>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</si>
  <si>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</si>
  <si>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</si>
  <si>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</si>
  <si>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</si>
  <si>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</si>
  <si>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</si>
  <si>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</si>
  <si>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</si>
  <si>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</si>
  <si>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</si>
  <si>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</si>
  <si>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</si>
  <si>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</si>
  <si>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</si>
  <si>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</si>
  <si>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</si>
  <si>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</si>
  <si>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</si>
  <si>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</si>
  <si>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</si>
  <si>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</si>
  <si>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</si>
  <si>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</si>
  <si>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</si>
  <si>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</si>
  <si>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</si>
  <si>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</si>
  <si>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</si>
  <si>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</si>
  <si>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</si>
  <si>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</si>
  <si>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</si>
  <si>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</si>
  <si>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</si>
  <si>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</si>
  <si>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</si>
  <si>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</si>
  <si>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</si>
  <si>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</si>
  <si>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</si>
  <si>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</si>
  <si>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</si>
  <si>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</si>
  <si>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</si>
  <si>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</si>
  <si>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</si>
  <si>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</si>
  <si>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</si>
  <si>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</si>
  <si>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</si>
  <si>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</si>
  <si>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</si>
  <si>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</si>
  <si>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</si>
  <si>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</si>
  <si>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</si>
  <si>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</si>
  <si>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</si>
  <si>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</si>
  <si>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</si>
  <si>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</si>
  <si>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</si>
  <si>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</si>
  <si>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</si>
  <si>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</si>
  <si>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</si>
  <si>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</si>
  <si>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</si>
  <si>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</si>
  <si>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</si>
  <si>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</si>
  <si>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</si>
  <si>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</si>
  <si>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</si>
  <si>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</si>
  <si>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</si>
  <si>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</si>
  <si>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</si>
  <si>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</si>
  <si>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</si>
  <si>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</si>
  <si>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</si>
  <si>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</si>
  <si>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</si>
  <si>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</si>
  <si>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</si>
  <si>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</si>
  <si>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</si>
  <si>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</si>
  <si>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</si>
  <si>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</si>
  <si>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</si>
  <si>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</si>
  <si>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</si>
  <si>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</si>
  <si>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</si>
  <si>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</si>
  <si>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</si>
  <si>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</si>
  <si>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</si>
  <si>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</si>
  <si>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</si>
  <si>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</si>
  <si>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</si>
  <si>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</si>
  <si>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</si>
  <si>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</si>
  <si>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</si>
  <si>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</si>
  <si>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</si>
  <si>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</si>
  <si>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</si>
  <si>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</si>
  <si>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</si>
  <si>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</si>
  <si>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</si>
  <si>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</si>
  <si>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</si>
  <si>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</si>
  <si>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</si>
  <si>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</si>
  <si>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</si>
  <si>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</si>
  <si>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</si>
  <si>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</si>
  <si>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</si>
  <si>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</si>
  <si>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</si>
  <si>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</si>
  <si>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</si>
  <si>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</si>
  <si>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</si>
  <si>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</si>
  <si>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</si>
  <si>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</si>
  <si>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</si>
  <si>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</si>
  <si>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</si>
  <si>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</si>
  <si>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</si>
  <si>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</si>
  <si>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</si>
  <si>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</si>
  <si>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</si>
  <si>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</si>
  <si>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</si>
  <si>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</si>
  <si>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</si>
  <si>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</si>
  <si>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</si>
  <si>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</si>
  <si>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</si>
  <si>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</si>
  <si>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</si>
  <si>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</si>
  <si>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</si>
  <si>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</si>
  <si>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</si>
  <si>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</si>
  <si>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</si>
  <si>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</si>
  <si>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</si>
  <si>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</si>
  <si>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</si>
  <si>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</si>
  <si>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</si>
  <si>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</si>
  <si>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</si>
  <si>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</si>
  <si>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</si>
  <si>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</si>
  <si>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</si>
  <si>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</si>
  <si>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</si>
  <si>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</si>
  <si>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</si>
  <si>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</si>
  <si>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</si>
  <si>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</si>
  <si>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</si>
  <si>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</si>
  <si>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</si>
  <si>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</si>
  <si>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</si>
  <si>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</si>
  <si>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</si>
  <si>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</si>
  <si>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</si>
  <si>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</si>
  <si>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</si>
  <si>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</si>
  <si>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</si>
  <si>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</si>
  <si>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</si>
  <si>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</si>
  <si>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</si>
  <si>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</si>
  <si>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</si>
  <si>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</si>
  <si>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</si>
  <si>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</si>
  <si>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</si>
  <si>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</si>
  <si>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</si>
  <si>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</si>
  <si>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</si>
  <si>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</si>
  <si>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</si>
  <si>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</si>
  <si>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</si>
  <si>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</si>
  <si>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</si>
  <si>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</si>
  <si>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</si>
  <si>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</si>
  <si>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</si>
  <si>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</si>
  <si>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</si>
  <si>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</si>
  <si>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</si>
  <si>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</si>
  <si>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</si>
  <si>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</si>
  <si>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</si>
  <si>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</si>
  <si>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</si>
  <si>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</si>
  <si>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</si>
  <si>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</si>
  <si>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</si>
  <si>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</si>
  <si>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</si>
  <si>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</si>
  <si>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</si>
  <si>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</si>
  <si>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</si>
  <si>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</si>
  <si>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</si>
  <si>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</si>
  <si>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</si>
  <si>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</si>
  <si>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</si>
  <si>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</si>
  <si>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</si>
  <si>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</si>
  <si>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</si>
  <si>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</si>
  <si>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</si>
  <si>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</si>
  <si>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</si>
  <si>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</si>
  <si>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</si>
  <si>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</si>
  <si>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</si>
  <si>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</si>
  <si>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</si>
  <si>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</si>
  <si>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</si>
  <si>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</si>
  <si>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</si>
  <si>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</si>
  <si>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</si>
  <si>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</si>
  <si>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</si>
  <si>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</si>
  <si>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</si>
  <si>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</si>
  <si>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</si>
  <si>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</si>
  <si>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</si>
  <si>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</si>
  <si>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</si>
  <si>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</si>
  <si>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</si>
  <si>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</si>
  <si>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</si>
  <si>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</si>
  <si>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</si>
  <si>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</si>
  <si>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</si>
  <si>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</si>
  <si>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</si>
  <si>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</si>
  <si>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</si>
  <si>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</si>
  <si>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</si>
  <si>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</si>
  <si>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</si>
  <si>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</si>
  <si>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</si>
  <si>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</si>
  <si>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</si>
  <si>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</si>
  <si>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</si>
  <si>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</si>
  <si>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</si>
  <si>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</si>
  <si>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</si>
  <si>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</si>
  <si>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</si>
  <si>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</si>
  <si>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</si>
  <si>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</si>
  <si>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</si>
  <si>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</si>
  <si>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</si>
  <si>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</si>
  <si>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</si>
  <si>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</si>
  <si>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</si>
  <si>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</si>
  <si>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</si>
  <si>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</si>
  <si>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</si>
  <si>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</si>
  <si>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</si>
  <si>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</si>
  <si>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</si>
  <si>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</si>
  <si>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</si>
  <si>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</si>
  <si>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</si>
  <si>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</si>
  <si>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</si>
  <si>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</si>
  <si>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</si>
  <si>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</si>
  <si>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</si>
  <si>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</si>
  <si>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</si>
  <si>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</si>
  <si>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</si>
  <si>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</si>
  <si>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</si>
  <si>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</si>
  <si>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</si>
  <si>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</si>
  <si>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</si>
  <si>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</si>
  <si>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</si>
  <si>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</si>
  <si>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</si>
  <si>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</si>
  <si>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</si>
  <si>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</si>
  <si>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</si>
  <si>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</si>
  <si>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</si>
  <si>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</si>
  <si>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</si>
  <si>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</si>
  <si>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</si>
  <si>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</si>
  <si>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</si>
  <si>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</si>
  <si>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</si>
  <si>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</si>
  <si>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</si>
  <si>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</si>
  <si>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</si>
  <si>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</si>
  <si>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</si>
  <si>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</si>
  <si>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</si>
  <si>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</si>
  <si>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</si>
  <si>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</si>
  <si>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</si>
  <si>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</si>
  <si>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</si>
  <si>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</si>
  <si>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</si>
  <si>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</si>
  <si>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</si>
  <si>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</si>
  <si>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</si>
  <si>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</si>
  <si>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</si>
  <si>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</si>
  <si>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</si>
  <si>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</si>
  <si>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</si>
  <si>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</si>
  <si>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</si>
  <si>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</si>
  <si>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</si>
  <si>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</si>
  <si>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</si>
  <si>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</si>
  <si>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</si>
  <si>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</si>
  <si>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</si>
  <si>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</si>
  <si>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</si>
  <si>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</si>
  <si>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</si>
  <si>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</si>
  <si>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</si>
  <si>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</si>
  <si>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</si>
  <si>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</si>
  <si>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</si>
  <si>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</si>
  <si>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</si>
  <si>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</si>
  <si>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</si>
  <si>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</si>
  <si>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</si>
  <si>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</si>
  <si>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</si>
  <si>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</si>
  <si>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</si>
  <si>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</si>
  <si>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</si>
  <si>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</si>
  <si>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</si>
  <si>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</si>
  <si>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</si>
  <si>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</si>
  <si>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</si>
  <si>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</si>
  <si>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</si>
  <si>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</si>
  <si>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</si>
  <si>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</si>
  <si>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</si>
  <si>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</si>
  <si>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</si>
  <si>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</si>
  <si>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</si>
  <si>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</si>
  <si>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</si>
  <si>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</si>
  <si>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</si>
  <si>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</si>
  <si>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</si>
  <si>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</si>
  <si>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</si>
  <si>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</si>
  <si>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</si>
  <si>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</si>
  <si>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</si>
  <si>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</si>
  <si>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</si>
  <si>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</si>
  <si>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</si>
  <si>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</si>
  <si>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</si>
  <si>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</si>
  <si>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</si>
  <si>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</si>
  <si>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</si>
  <si>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</si>
  <si>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</si>
  <si>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</si>
  <si>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</si>
  <si>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</si>
  <si>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</si>
  <si>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</si>
  <si>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</si>
  <si>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</si>
  <si>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</si>
  <si>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</si>
  <si>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</si>
  <si>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</si>
  <si>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</si>
  <si>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</si>
  <si>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</si>
  <si>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</si>
  <si>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</si>
  <si>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</si>
  <si>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</si>
  <si>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</si>
  <si>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</si>
  <si>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</si>
  <si>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</si>
  <si>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</si>
  <si>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</si>
  <si>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</si>
  <si>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</si>
  <si>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</si>
  <si>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</si>
  <si>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</si>
  <si>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</si>
  <si>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</si>
  <si>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</si>
  <si>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</si>
  <si>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</si>
  <si>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</si>
  <si>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</si>
  <si>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</si>
  <si>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</si>
  <si>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</si>
  <si>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</si>
  <si>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</si>
  <si>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</si>
  <si>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</si>
  <si>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</si>
  <si>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</si>
  <si>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</si>
  <si>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</si>
  <si>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</si>
  <si>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</si>
  <si>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</si>
  <si>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</si>
  <si>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</si>
  <si>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</si>
  <si>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</si>
  <si>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</si>
  <si>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</si>
  <si>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</si>
  <si>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</si>
  <si>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</si>
  <si>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</si>
  <si>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</si>
  <si>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</si>
  <si>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</si>
  <si>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</si>
  <si>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</si>
  <si>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</si>
  <si>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</si>
  <si>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</si>
  <si>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</si>
  <si>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</si>
  <si>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</si>
  <si>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</si>
  <si>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</si>
  <si>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</si>
  <si>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</si>
  <si>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</si>
  <si>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</si>
  <si>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</si>
  <si>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</si>
  <si>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</si>
  <si>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</si>
  <si>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</si>
  <si>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</si>
  <si>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</si>
  <si>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</si>
  <si>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</si>
  <si>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</si>
  <si>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</si>
  <si>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</si>
  <si>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</si>
  <si>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</si>
  <si>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</si>
  <si>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</si>
  <si>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</si>
  <si>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</si>
  <si>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</si>
  <si>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</si>
  <si>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</si>
  <si>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</si>
  <si>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</si>
  <si>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</si>
  <si>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</si>
  <si>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</si>
  <si>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</si>
  <si>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</si>
  <si>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</si>
  <si>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</si>
  <si>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</si>
  <si>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</si>
  <si>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</si>
  <si>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</si>
  <si>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</si>
  <si>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</si>
  <si>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</si>
  <si>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</si>
  <si>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</si>
  <si>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</si>
  <si>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</si>
  <si>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</si>
  <si>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</si>
  <si>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</si>
  <si>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</si>
  <si>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</si>
  <si>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</si>
  <si>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</si>
  <si>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</si>
  <si>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</si>
  <si>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</si>
  <si>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</si>
  <si>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</si>
  <si>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</si>
  <si>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</si>
  <si>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</si>
  <si>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</si>
  <si>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</si>
  <si>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</si>
  <si>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</si>
  <si>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</si>
  <si>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</si>
  <si>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</si>
  <si>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</si>
  <si>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</si>
  <si>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</si>
  <si>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</si>
  <si>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</si>
  <si>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</si>
  <si>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</si>
  <si>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</si>
  <si>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</si>
  <si>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</si>
  <si>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</si>
  <si>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</si>
  <si>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</si>
  <si>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</si>
  <si>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</si>
  <si>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</si>
  <si>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</si>
  <si>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</si>
  <si>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</si>
  <si>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</si>
  <si>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</si>
  <si>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</si>
  <si>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</si>
  <si>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</si>
  <si>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</si>
  <si>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</si>
  <si>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</si>
  <si>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</si>
  <si>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</si>
  <si>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</si>
  <si>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</si>
  <si>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</si>
  <si>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</si>
  <si>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</si>
  <si>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</si>
  <si>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</si>
  <si>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</si>
  <si>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</si>
  <si>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</si>
  <si>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</si>
  <si>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</si>
  <si>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</si>
  <si>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</si>
  <si>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</si>
  <si>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</si>
  <si>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</si>
  <si>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</si>
  <si>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</si>
  <si>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</si>
  <si>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</si>
  <si>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</si>
  <si>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</si>
  <si>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</si>
  <si>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</si>
  <si>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</si>
  <si>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</si>
  <si>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</si>
  <si>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</si>
  <si>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</si>
  <si>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</si>
  <si>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</si>
  <si>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</si>
  <si>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</si>
  <si>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</si>
  <si>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</si>
  <si>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</si>
  <si>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</si>
  <si>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</si>
  <si>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</si>
  <si>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</si>
  <si>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</si>
  <si>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</si>
  <si>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</si>
  <si>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</si>
  <si>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</si>
  <si>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</si>
  <si>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</si>
  <si>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</si>
  <si>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</si>
  <si>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</si>
  <si>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</si>
  <si>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</si>
  <si>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</si>
  <si>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</si>
  <si>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</si>
  <si>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</si>
  <si>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</si>
  <si>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</si>
  <si>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</si>
  <si>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</si>
  <si>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</si>
  <si>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</si>
  <si>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</si>
  <si>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</si>
  <si>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</si>
  <si>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</si>
  <si>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</si>
  <si>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</si>
  <si>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</si>
  <si>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</si>
  <si>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</si>
  <si>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</si>
  <si>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</si>
  <si>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</si>
  <si>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</si>
  <si>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</si>
  <si>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</si>
  <si>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</si>
  <si>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</si>
  <si>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</si>
  <si>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</si>
  <si>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</si>
  <si>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</si>
  <si>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</si>
  <si>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</si>
  <si>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</si>
  <si>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</si>
  <si>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</si>
  <si>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</si>
  <si>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</si>
  <si>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</si>
  <si>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</si>
  <si>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</si>
  <si>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</si>
  <si>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</si>
  <si>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</si>
  <si>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</si>
  <si>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</si>
  <si>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</si>
  <si>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</si>
  <si>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</si>
  <si>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</si>
  <si>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</si>
  <si>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</si>
  <si>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</si>
  <si>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</si>
  <si>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</si>
  <si>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</si>
  <si>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</si>
  <si>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</si>
  <si>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</si>
  <si>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</si>
  <si>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</si>
  <si>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</si>
  <si>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</si>
  <si>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</si>
  <si>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</si>
  <si>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</si>
  <si>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</si>
  <si>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</si>
  <si>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</si>
  <si>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</si>
  <si>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</si>
  <si>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</si>
  <si>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</si>
  <si>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</si>
  <si>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</si>
  <si>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</si>
  <si>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</si>
  <si>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</si>
  <si>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</si>
  <si>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</si>
  <si>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</si>
  <si>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</si>
  <si>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</si>
  <si>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</si>
  <si>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</si>
  <si>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</si>
  <si>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</si>
  <si>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</si>
  <si>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</si>
  <si>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</si>
  <si>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</si>
  <si>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</si>
  <si>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</si>
  <si>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</si>
  <si>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</si>
  <si>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</si>
  <si>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</si>
  <si>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</si>
  <si>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</si>
  <si>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</si>
  <si>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</si>
  <si>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</si>
  <si>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</si>
  <si>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</si>
  <si>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</si>
  <si>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</si>
  <si>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</si>
  <si>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</si>
  <si>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</si>
  <si>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</si>
  <si>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</si>
  <si>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</si>
  <si>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</si>
  <si>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</si>
  <si>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</si>
  <si>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</si>
  <si>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</si>
  <si>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</si>
  <si>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</si>
  <si>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</si>
  <si>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</si>
  <si>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</si>
  <si>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</si>
  <si>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</si>
  <si>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</si>
  <si>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</si>
  <si>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</si>
  <si>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</si>
  <si>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</si>
  <si>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</si>
  <si>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</si>
  <si>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</si>
  <si>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</si>
  <si>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</si>
  <si>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</si>
  <si>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</si>
  <si>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</si>
  <si>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</si>
  <si>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</si>
  <si>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</si>
  <si>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</si>
  <si>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</si>
  <si>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</si>
  <si>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</si>
  <si>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</si>
  <si>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</si>
  <si>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</si>
  <si>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</si>
  <si>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</si>
  <si>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</si>
  <si>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</si>
  <si>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</si>
  <si>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</si>
  <si>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</si>
  <si>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</si>
  <si>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</si>
  <si>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</si>
  <si>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</si>
  <si>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</si>
  <si>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</si>
  <si>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</si>
  <si>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</si>
  <si>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</si>
  <si>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</si>
  <si>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</si>
  <si>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</si>
  <si>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</si>
  <si>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</si>
  <si>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</si>
  <si>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</si>
  <si>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</si>
  <si>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</si>
  <si>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</si>
  <si>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</si>
  <si>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</si>
  <si>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</si>
  <si>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</si>
  <si>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</si>
  <si>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</si>
  <si>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</si>
  <si>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</si>
  <si>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</si>
  <si>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</si>
  <si>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</si>
  <si>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</si>
  <si>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</si>
  <si>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</si>
  <si>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</si>
  <si>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</si>
  <si>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</si>
  <si>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</si>
  <si>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</si>
  <si>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</si>
  <si>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</si>
  <si>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</si>
  <si>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</si>
  <si>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</si>
  <si>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</si>
  <si>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</si>
  <si>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</si>
  <si>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</si>
  <si>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</si>
  <si>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</si>
  <si>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</si>
  <si>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</si>
  <si>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</si>
  <si>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</si>
  <si>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</si>
  <si>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</si>
  <si>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</si>
  <si>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</si>
  <si>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</si>
  <si>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</si>
  <si>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</si>
  <si>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</si>
  <si>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</si>
  <si>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</si>
  <si>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</si>
  <si>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</si>
  <si>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</si>
  <si>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</si>
  <si>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</si>
  <si>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</si>
  <si>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</si>
  <si>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</si>
  <si>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</si>
  <si>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</si>
  <si>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</si>
  <si>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</si>
  <si>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</si>
  <si>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</si>
  <si>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</si>
  <si>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</si>
  <si>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</si>
  <si>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</si>
  <si>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</si>
  <si>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</si>
  <si>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</si>
  <si>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</si>
  <si>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</si>
  <si>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</si>
  <si>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</si>
  <si>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</si>
  <si>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</si>
  <si>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</si>
  <si>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</si>
  <si>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</si>
  <si>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</si>
  <si>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</si>
  <si>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</si>
  <si>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</si>
  <si>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</si>
  <si>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</si>
  <si>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</si>
  <si>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</si>
  <si>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</si>
  <si>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</si>
  <si>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</si>
  <si>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</si>
  <si>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</si>
  <si>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</si>
  <si>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</si>
  <si>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</si>
  <si>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</si>
  <si>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</si>
  <si>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</si>
  <si>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</si>
  <si>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</si>
  <si>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</si>
  <si>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</si>
  <si>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</si>
  <si>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</si>
  <si>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</si>
  <si>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</si>
  <si>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</si>
  <si>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</si>
  <si>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</si>
  <si>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</si>
  <si>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</si>
  <si>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</si>
  <si>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</si>
  <si>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</si>
  <si>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</si>
  <si>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</si>
  <si>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</si>
  <si>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</si>
  <si>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</si>
  <si>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</si>
  <si>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</si>
  <si>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</si>
  <si>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</si>
  <si>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</si>
  <si>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</si>
  <si>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</si>
  <si>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</si>
  <si>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</si>
  <si>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</si>
  <si>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</si>
  <si>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</si>
  <si>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</si>
  <si>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</si>
  <si>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</si>
  <si>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</si>
  <si>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</si>
  <si>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</si>
  <si>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</si>
  <si>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</si>
  <si>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</si>
  <si>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</si>
  <si>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</si>
  <si>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</si>
  <si>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</si>
  <si>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</si>
  <si>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</si>
  <si>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</si>
  <si>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</si>
  <si>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</si>
  <si>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</si>
  <si>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</si>
  <si>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</si>
  <si>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</si>
  <si>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</si>
  <si>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</si>
  <si>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</si>
  <si>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</si>
  <si>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</si>
  <si>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</si>
  <si>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</si>
  <si>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</si>
  <si>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</si>
  <si>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</si>
  <si>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</si>
  <si>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</si>
  <si>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</si>
  <si>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</si>
  <si>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</si>
  <si>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</si>
  <si>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</si>
  <si>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</si>
  <si>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</si>
  <si>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</si>
  <si>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</si>
  <si>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</si>
  <si>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</si>
  <si>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</si>
  <si>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</si>
  <si>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</si>
  <si>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</si>
  <si>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</si>
  <si>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</si>
  <si>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</si>
  <si>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</si>
  <si>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</si>
  <si>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</si>
  <si>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</si>
  <si>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</si>
  <si>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</si>
  <si>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</si>
  <si>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</si>
  <si>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</si>
  <si>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</si>
  <si>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</si>
  <si>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</si>
  <si>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</si>
  <si>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</si>
  <si>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</si>
  <si>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</si>
  <si>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</si>
  <si>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</si>
  <si>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</si>
  <si>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</si>
  <si>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</si>
  <si>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</si>
  <si>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</si>
  <si>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</si>
  <si>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</si>
  <si>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</si>
  <si>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</si>
  <si>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</si>
  <si>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</si>
  <si>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</si>
  <si>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</si>
  <si>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</si>
  <si>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</si>
  <si>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</si>
  <si>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</si>
  <si>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</si>
  <si>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</si>
  <si>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</si>
  <si>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</si>
  <si>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</si>
  <si>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</si>
  <si>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</si>
  <si>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</si>
  <si>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</si>
  <si>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</si>
  <si>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</si>
  <si>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</si>
  <si>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</si>
  <si>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</si>
  <si>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</si>
  <si>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</si>
  <si>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</si>
  <si>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</si>
  <si>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</si>
  <si>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</si>
  <si>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</si>
  <si>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</si>
  <si>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</si>
  <si>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</si>
  <si>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</si>
  <si>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</si>
  <si>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</si>
  <si>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</si>
  <si>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</si>
  <si>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</si>
  <si>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</si>
  <si>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</si>
  <si>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</si>
  <si>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</si>
  <si>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</si>
  <si>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</si>
  <si>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</si>
  <si>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</si>
  <si>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</si>
  <si>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</si>
  <si>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</si>
  <si>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</si>
  <si>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</si>
  <si>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</si>
  <si>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</si>
  <si>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</si>
  <si>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</si>
  <si>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</si>
  <si>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</si>
  <si>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</si>
  <si>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</si>
  <si>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</si>
  <si>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</si>
  <si>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</si>
  <si>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</si>
  <si>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</si>
  <si>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</si>
  <si>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</si>
  <si>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</si>
  <si>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</si>
  <si>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</si>
  <si>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</si>
  <si>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</si>
  <si>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</si>
  <si>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</si>
  <si>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</si>
  <si>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</si>
  <si>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</si>
  <si>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</si>
  <si>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</si>
  <si>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</si>
  <si>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</si>
  <si>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</si>
  <si>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</si>
  <si>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</si>
  <si>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</si>
  <si>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</si>
  <si>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</si>
  <si>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</si>
  <si>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</si>
  <si>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</si>
  <si>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</si>
  <si>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</si>
  <si>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</si>
  <si>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</si>
  <si>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</si>
  <si>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</si>
  <si>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</si>
  <si>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</si>
  <si>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</si>
  <si>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</si>
  <si>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</si>
  <si>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</si>
  <si>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</si>
  <si>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</si>
  <si>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</si>
  <si>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</si>
  <si>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</si>
  <si>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</si>
  <si>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</si>
  <si>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</si>
  <si>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</si>
  <si>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</si>
  <si>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</si>
  <si>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</si>
  <si>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</si>
  <si>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</si>
  <si>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</si>
  <si>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</si>
  <si>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</si>
  <si>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</si>
  <si>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</si>
  <si>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</si>
  <si>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</si>
  <si>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</si>
  <si>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</si>
  <si>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</si>
  <si>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</si>
  <si>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</si>
  <si>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</si>
  <si>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</si>
  <si>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</si>
  <si>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</si>
  <si>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</si>
  <si>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</si>
  <si>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</si>
  <si>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</si>
  <si>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</si>
  <si>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</si>
  <si>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</si>
  <si>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</si>
  <si>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</si>
  <si>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</si>
  <si>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</si>
  <si>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</si>
  <si>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</si>
  <si>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</si>
  <si>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</si>
  <si>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</si>
  <si>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</si>
  <si>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</si>
  <si>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</si>
  <si>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</si>
  <si>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</si>
  <si>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</si>
  <si>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</si>
  <si>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</si>
  <si>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</si>
  <si>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</si>
  <si>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</si>
  <si>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</si>
  <si>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</si>
  <si>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</si>
  <si>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</si>
  <si>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</si>
  <si>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</si>
  <si>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</si>
  <si>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</si>
  <si>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</si>
  <si>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</si>
  <si>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</si>
  <si>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</si>
  <si>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</si>
  <si>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</si>
  <si>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</si>
  <si>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</si>
  <si>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</si>
  <si>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</si>
  <si>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</si>
  <si>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</si>
  <si>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</si>
  <si>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</si>
  <si>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</si>
  <si>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</si>
  <si>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</si>
  <si>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</si>
  <si>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</si>
  <si>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</si>
  <si>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</si>
  <si>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</si>
  <si>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</si>
  <si>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</si>
  <si>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</si>
  <si>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</si>
  <si>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</si>
  <si>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</si>
  <si>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</si>
  <si>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</si>
  <si>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</si>
  <si>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</si>
  <si>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</si>
  <si>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</si>
  <si>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</si>
  <si>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</si>
  <si>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</si>
  <si>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</si>
  <si>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</si>
  <si>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</si>
  <si>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</si>
  <si>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</si>
  <si>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</si>
  <si>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</si>
  <si>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</si>
  <si>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</si>
  <si>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</si>
  <si>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</si>
  <si>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</si>
  <si>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</si>
  <si>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</si>
  <si>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</si>
  <si>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</si>
  <si>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</si>
  <si>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</si>
  <si>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</si>
  <si>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</si>
  <si>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</si>
  <si>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</si>
  <si>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</si>
  <si>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</si>
  <si>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</si>
  <si>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</si>
  <si>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</si>
  <si>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</si>
  <si>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</si>
  <si>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</si>
  <si>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</si>
  <si>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</si>
  <si>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</si>
  <si>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</si>
  <si>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</si>
  <si>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</si>
  <si>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</si>
  <si>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</si>
  <si>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</si>
  <si>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</si>
  <si>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</si>
  <si>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</si>
  <si>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</si>
  <si>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</si>
  <si>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</si>
  <si>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</si>
  <si>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</si>
  <si>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</si>
  <si>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</si>
  <si>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</si>
  <si>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</si>
  <si>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</si>
  <si>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</si>
  <si>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</si>
  <si>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</si>
  <si>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</si>
  <si>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</si>
  <si>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</si>
  <si>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</si>
  <si>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</si>
  <si>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</si>
  <si>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</si>
  <si>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</si>
  <si>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</si>
  <si>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</si>
  <si>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</si>
  <si>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</si>
  <si>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</si>
  <si>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</si>
  <si>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</si>
  <si>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</si>
  <si>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</si>
  <si>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</si>
  <si>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</si>
  <si>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</si>
  <si>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</si>
  <si>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</si>
  <si>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</si>
  <si>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</si>
  <si>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</si>
  <si>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</si>
  <si>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</si>
  <si>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</si>
  <si>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</si>
  <si>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</si>
  <si>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</si>
  <si>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</si>
  <si>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</si>
  <si>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</si>
  <si>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</si>
  <si>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</si>
  <si>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</si>
  <si>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</si>
  <si>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</si>
  <si>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</si>
  <si>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</si>
  <si>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</si>
  <si>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</si>
  <si>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</si>
  <si>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</si>
  <si>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</si>
  <si>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</si>
  <si>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</si>
  <si>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</si>
  <si>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</si>
  <si>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</si>
  <si>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</si>
  <si>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</si>
  <si>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</si>
  <si>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</si>
  <si>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</si>
  <si>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</si>
  <si>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</si>
  <si>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</si>
  <si>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</si>
  <si>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</si>
  <si>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</si>
  <si>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</si>
  <si>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</si>
  <si>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</si>
  <si>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</si>
  <si>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</si>
  <si>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</si>
  <si>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</si>
  <si>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</si>
  <si>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</si>
  <si>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</si>
  <si>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</si>
  <si>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</si>
  <si>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</si>
  <si>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</si>
  <si>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</si>
  <si>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</si>
  <si>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</si>
  <si>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</si>
  <si>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</si>
  <si>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</si>
  <si>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</si>
  <si>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</si>
  <si>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</si>
  <si>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</si>
  <si>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</si>
  <si>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</si>
  <si>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</si>
  <si>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</si>
  <si>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</si>
  <si>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</si>
  <si>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</si>
  <si>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</si>
  <si>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</si>
  <si>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</si>
  <si>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</si>
  <si>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</si>
  <si>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</si>
  <si>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</si>
  <si>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</si>
  <si>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</si>
  <si>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</si>
  <si>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</si>
  <si>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</si>
  <si>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</si>
  <si>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</si>
  <si>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</si>
  <si>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</si>
  <si>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</si>
  <si>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</si>
  <si>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</si>
  <si>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</si>
  <si>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</si>
  <si>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</si>
  <si>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</si>
  <si>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</si>
  <si>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</si>
  <si>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</si>
  <si>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</si>
  <si>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</si>
  <si>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</si>
  <si>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</si>
  <si>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</si>
  <si>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</si>
  <si>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</si>
  <si>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</si>
  <si>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</si>
  <si>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</si>
  <si>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</si>
  <si>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</si>
  <si>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</si>
  <si>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</si>
  <si>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</si>
  <si>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</si>
  <si>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</si>
  <si>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</si>
  <si>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</si>
  <si>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</si>
  <si>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</si>
  <si>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</si>
  <si>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</si>
  <si>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</si>
  <si>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</si>
  <si>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</si>
  <si>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</si>
  <si>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</si>
  <si>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</si>
  <si>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</si>
  <si>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</si>
  <si>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</si>
  <si>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</si>
  <si>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</si>
  <si>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</si>
  <si>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</si>
  <si>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</si>
  <si>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</si>
  <si>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</si>
  <si>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</si>
  <si>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</si>
  <si>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</si>
  <si>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</si>
  <si>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</si>
  <si>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</si>
  <si>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</si>
  <si>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</si>
  <si>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</si>
  <si>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</si>
  <si>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</si>
  <si>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</si>
  <si>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</si>
  <si>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</si>
  <si>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</si>
  <si>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</si>
  <si>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</si>
  <si>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</si>
  <si>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</si>
  <si>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</si>
  <si>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</si>
  <si>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</si>
  <si>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</si>
  <si>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</si>
  <si>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</si>
  <si>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</si>
  <si>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</si>
  <si>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</si>
  <si>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</si>
  <si>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</si>
  <si>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</si>
  <si>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</si>
  <si>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</si>
  <si>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</si>
  <si>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</si>
  <si>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</si>
  <si>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</si>
  <si>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</si>
  <si>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</si>
  <si>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</si>
  <si>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</si>
  <si>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</si>
  <si>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</si>
  <si>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</si>
  <si>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</si>
  <si>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</si>
  <si>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</si>
  <si>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</si>
  <si>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</si>
  <si>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</si>
  <si>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</si>
  <si>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</si>
  <si>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</si>
  <si>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</si>
  <si>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</si>
  <si>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</si>
  <si>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</si>
  <si>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</si>
  <si>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</si>
  <si>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</si>
  <si>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</si>
  <si>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</si>
  <si>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</si>
  <si>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</si>
  <si>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</si>
  <si>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</si>
  <si>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</si>
  <si>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</si>
  <si>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</si>
  <si>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</si>
  <si>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</si>
  <si>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</si>
  <si>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</si>
  <si>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</si>
  <si>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</si>
  <si>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</si>
  <si>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</si>
  <si>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</si>
  <si>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</si>
  <si>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</si>
  <si>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</si>
  <si>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</si>
  <si>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</si>
  <si>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</si>
  <si>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</si>
  <si>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</si>
  <si>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</si>
  <si>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</si>
  <si>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</si>
  <si>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</si>
  <si>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</si>
  <si>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</si>
  <si>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</si>
  <si>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</si>
  <si>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</si>
  <si>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</si>
  <si>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</si>
  <si>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</si>
  <si>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</si>
  <si>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</si>
  <si>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</si>
  <si>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</si>
  <si>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</si>
  <si>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</si>
  <si>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</si>
  <si>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</si>
  <si>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</si>
  <si>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</si>
  <si>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</si>
  <si>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</si>
  <si>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</si>
  <si>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</si>
  <si>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</si>
  <si>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</si>
  <si>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</si>
  <si>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</si>
  <si>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</si>
  <si>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</si>
  <si>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</si>
  <si>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</si>
  <si>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</si>
  <si>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</si>
  <si>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</si>
  <si>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</si>
  <si>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</si>
  <si>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</si>
  <si>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</si>
  <si>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</si>
  <si>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</si>
  <si>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</si>
  <si>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</si>
  <si>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</si>
  <si>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</si>
  <si>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</si>
  <si>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</si>
  <si>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</si>
  <si>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</si>
  <si>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</si>
  <si>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</si>
  <si>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</si>
  <si>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</si>
  <si>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</si>
  <si>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</si>
  <si>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</si>
  <si>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</si>
  <si>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</si>
  <si>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</si>
  <si>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</si>
  <si>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</si>
  <si>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</si>
  <si>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</si>
  <si>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</si>
  <si>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</si>
  <si>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</si>
  <si>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</si>
  <si>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</si>
  <si>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</si>
  <si>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</si>
  <si>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</si>
  <si>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</si>
  <si>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</si>
  <si>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</si>
  <si>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</si>
  <si>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</si>
  <si>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</si>
  <si>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</si>
  <si>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</si>
  <si>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</si>
  <si>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</si>
  <si>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</si>
  <si>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</si>
  <si>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</si>
  <si>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</si>
  <si>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</si>
  <si>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</si>
  <si>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</si>
  <si>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</si>
  <si>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</si>
  <si>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</si>
  <si>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</si>
  <si>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</si>
  <si>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</si>
  <si>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</si>
  <si>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</si>
  <si>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</si>
  <si>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</si>
  <si>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</si>
  <si>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</si>
  <si>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</si>
  <si>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</si>
  <si>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</si>
  <si>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</si>
  <si>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</si>
  <si>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</si>
  <si>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</si>
  <si>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</si>
  <si>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</si>
  <si>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</si>
  <si>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</si>
  <si>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</si>
  <si>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</si>
  <si>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</si>
  <si>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</si>
  <si>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</si>
  <si>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</si>
  <si>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</si>
  <si>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</si>
  <si>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</si>
  <si>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</si>
  <si>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</si>
  <si>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</si>
  <si>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</si>
  <si>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</si>
  <si>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</si>
  <si>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</si>
  <si>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</si>
  <si>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</si>
  <si>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</si>
  <si>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</si>
  <si>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</si>
  <si>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</si>
  <si>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</si>
  <si>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</si>
  <si>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</si>
  <si>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</si>
  <si>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</si>
  <si>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</si>
  <si>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</si>
  <si>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</si>
  <si>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</si>
  <si>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</si>
  <si>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</si>
  <si>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</si>
  <si>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</si>
  <si>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</si>
  <si>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</si>
  <si>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</si>
  <si>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</si>
  <si>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</si>
  <si>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</si>
  <si>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</si>
  <si>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</si>
  <si>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</si>
  <si>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</si>
  <si>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</si>
  <si>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</si>
  <si>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</si>
  <si>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</si>
  <si>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</si>
  <si>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</si>
  <si>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</si>
  <si>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</si>
  <si>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</si>
  <si>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</si>
  <si>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</si>
  <si>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</si>
  <si>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</si>
  <si>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</si>
  <si>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</si>
  <si>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</si>
  <si>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</si>
  <si>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</si>
  <si>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</si>
  <si>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</si>
  <si>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</si>
  <si>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</si>
  <si>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</si>
  <si>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</si>
  <si>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</si>
  <si>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</si>
  <si>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</si>
  <si>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</si>
  <si>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</si>
  <si>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</si>
  <si>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</si>
  <si>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</si>
  <si>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</si>
  <si>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</si>
  <si>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</si>
  <si>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PCM-20251103-00001133</t>
  </si>
  <si>
    <t>Critical</t>
  </si>
  <si>
    <t>again down EM team on the way to check need 30 mins</t>
  </si>
  <si>
    <t>PCM-20251103-00000966</t>
  </si>
  <si>
    <t>EM team need 60  mins</t>
  </si>
  <si>
    <t>PCM-20251103-00001272</t>
  </si>
  <si>
    <t>EM team need 60 mins</t>
  </si>
  <si>
    <t>PCM-20251103-00001232</t>
  </si>
  <si>
    <t>Emergency</t>
  </si>
  <si>
    <t>EM team need 15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</si>
  <si>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</si>
  <si>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</si>
  <si>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</si>
  <si>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</si>
  <si>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</si>
  <si>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</si>
  <si>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</si>
  <si>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</si>
  <si>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</si>
  <si>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</si>
  <si>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</si>
  <si>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</si>
  <si>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</si>
  <si>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</si>
  <si>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</si>
  <si>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</si>
  <si>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</si>
  <si>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</si>
  <si>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</si>
  <si>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</si>
  <si>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</si>
  <si>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</si>
  <si>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</si>
  <si>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</si>
  <si>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</si>
  <si>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</si>
  <si>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</si>
  <si>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</si>
  <si>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</si>
  <si>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</si>
  <si>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</si>
  <si>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</si>
  <si>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</si>
  <si>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</si>
  <si>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</si>
  <si>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</si>
  <si>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</si>
  <si>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</si>
  <si>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</si>
  <si>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</si>
  <si>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</si>
  <si>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</si>
  <si>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</si>
  <si>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</si>
  <si>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</si>
  <si>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</si>
  <si>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</si>
  <si>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</si>
  <si>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</si>
  <si>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</si>
  <si>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</si>
  <si>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</si>
  <si>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</si>
  <si>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</si>
  <si>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</si>
  <si>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</si>
  <si>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</si>
  <si>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</si>
  <si>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</si>
  <si>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</si>
  <si>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</si>
  <si>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</si>
  <si>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</si>
  <si>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</si>
  <si>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</si>
  <si>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</si>
  <si>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</si>
  <si>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</si>
  <si>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</si>
  <si>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</si>
  <si>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</si>
  <si>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</si>
  <si>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</si>
  <si>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</si>
  <si>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</si>
  <si>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</si>
  <si>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</si>
  <si>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</si>
  <si>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</si>
  <si>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</si>
  <si>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</si>
  <si>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</si>
  <si>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</si>
  <si>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PCM-20251103-00000895</t>
  </si>
  <si>
    <t>025-11-03 11:17:37</t>
  </si>
  <si>
    <t>ETA 90 min</t>
  </si>
  <si>
    <t>PCM-20251103-00001251</t>
  </si>
  <si>
    <t>ETA 60 min</t>
  </si>
  <si>
    <t>PCM-20251103-00001060</t>
  </si>
  <si>
    <t>access issue site located inside military base</t>
  </si>
  <si>
    <t xml:space="preserve"> PCM-20250215-00000830 </t>
  </si>
  <si>
    <t>LTE site still down and  site located in aramco area access issue need special permission</t>
  </si>
  <si>
    <t>PCM-20251103-00000893</t>
  </si>
  <si>
    <t>Sceco cut of at area and team save Hub site USMD0698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</si>
  <si>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</si>
  <si>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</si>
  <si>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</si>
  <si>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</si>
  <si>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</si>
  <si>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</si>
  <si>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PCM-20251103-00001179</t>
  </si>
  <si>
    <t>EM Team on the way ETA: 40 Mins</t>
  </si>
  <si>
    <t>EM Team on the way ETA: 30 Mins</t>
  </si>
  <si>
    <t>PCM-20251103-00001193</t>
  </si>
  <si>
    <t>EM Team at site checking</t>
  </si>
  <si>
    <t>PCM-20251103-00001105</t>
  </si>
  <si>
    <t>ETA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</si>
</sst>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20"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9" totalsRowShown="0" headerRowDxfId="174" dataDxfId="173" headerRowBorderDxfId="171" tableBorderDxfId="172" totalsRowBorderDxfId="170">
  <autoFilter ref="A1:L10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9" totalsRowShown="0" headerRowDxfId="157" dataDxfId="156" headerRowBorderDxfId="154" tableBorderDxfId="155" totalsRowBorderDxfId="153">
  <autoFilter ref="A1:CJ1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1" totalsRowShown="0" headerRowDxfId="64" dataDxfId="63" headerRowBorderDxfId="61" tableBorderDxfId="62">
  <autoFilter ref="A1:L10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5" totalsRowShown="0" headerRowDxfId="31" dataDxfId="30" headerRowBorderDxfId="28" tableBorderDxfId="29">
  <autoFilter ref="A1:L3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3" totalsRowShown="0" headerRowDxfId="15" dataDxfId="14" headerRowBorderDxfId="12" tableBorderDxfId="13">
  <autoFilter ref="A1:L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9"/>
  <sheetViews>
    <sheetView workbookViewId="0">
      <selection activeCell="F10" sqref="F10"/>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301.69282685185317</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3</v>
      </c>
      <c r="D3" s="133" t="s">
        <v>21182</v>
      </c>
      <c r="E3" s="134" t="s">
        <v>39024</v>
      </c>
      <c r="F3" s="135">
        <v>45964.634027777778</v>
      </c>
      <c r="G3" s="136">
        <f ca="1">IFERROR(NOW()-F3,"")</f>
        <v>7.2250000011990778E-3</v>
      </c>
      <c r="H3" s="135">
        <v>45964.577118055553</v>
      </c>
      <c r="I3" s="133" t="str">
        <f>IFERROR(VLOOKUP(D3,DB!A:F,6,0),"")</f>
        <v>SCECO</v>
      </c>
      <c r="J3" s="133" t="str">
        <f>IFERROR(VLOOKUP(D3,DB!A:G,7,0),"")</f>
        <v>Vandalized+Vandalized</v>
      </c>
      <c r="K3" s="137" t="s">
        <v>39025</v>
      </c>
      <c r="L3" s="138" t="str">
        <f>IFERROR(VLOOKUP(D3,DB!A:I,9,0),"")</f>
        <v>Latis</v>
      </c>
    </row>
    <row r="4" spans="1:15" ht="15" customHeight="1">
      <c r="A4" s="132" t="s">
        <v>39026</v>
      </c>
      <c r="B4" s="133" t="str">
        <f>IFERROR(VLOOKUP(D4,DB!A:K,11,0),"")</f>
        <v>R1</v>
      </c>
      <c r="C4" s="133">
        <v>1</v>
      </c>
      <c r="D4" s="133" t="s">
        <v>13274</v>
      </c>
      <c r="E4" s="134" t="s">
        <v>39021</v>
      </c>
      <c r="F4" s="135">
        <v>45964.5312037037</v>
      </c>
      <c r="G4" s="136">
        <f ca="1">IFERROR(NOW()-F4,"")</f>
        <v>0.11004907407914288</v>
      </c>
      <c r="H4" s="135">
        <v>45964.526342592595</v>
      </c>
      <c r="I4" s="133" t="str">
        <f>IFERROR(VLOOKUP(D4,DB!A:F,6,0),"")</f>
        <v>SCECO</v>
      </c>
      <c r="J4" s="133" t="str">
        <f>IFERROR(VLOOKUP(D4,DB!A:G,7,0),"")</f>
        <v>Dead</v>
      </c>
      <c r="K4" s="137" t="s">
        <v>39027</v>
      </c>
      <c r="L4" s="138" t="str">
        <f>IFERROR(VLOOKUP(D4,DB!A:I,9,0),"")</f>
        <v>Latis</v>
      </c>
    </row>
    <row r="5" spans="1:15" ht="15" customHeight="1">
      <c r="A5" s="132" t="s">
        <v>39028</v>
      </c>
      <c r="B5" s="133" t="str">
        <f>IFERROR(VLOOKUP(D5,DB!A:K,11,0),"")</f>
        <v>R1</v>
      </c>
      <c r="C5" s="133">
        <v>6</v>
      </c>
      <c r="D5" s="133" t="s">
        <v>19374</v>
      </c>
      <c r="E5" s="134" t="s">
        <v>39024</v>
      </c>
      <c r="F5" s="135">
        <v>45964.640960648147</v>
      </c>
      <c r="G5" s="136">
        <f ca="1">IFERROR(NOW()-F5,"")</f>
        <v>2.9212963272584602E-4</v>
      </c>
      <c r="H5" s="135">
        <v>45964.633333333331</v>
      </c>
      <c r="I5" s="133" t="str">
        <f>IFERROR(VLOOKUP(D5,DB!A:F,6,0),"")</f>
        <v>SCECO</v>
      </c>
      <c r="J5" s="133" t="str">
        <f>IFERROR(VLOOKUP(D5,DB!A:G,7,0),"")</f>
        <v>Vandalized</v>
      </c>
      <c r="K5" s="137" t="s">
        <v>39029</v>
      </c>
      <c r="L5" s="138" t="str">
        <f>IFERROR(VLOOKUP(D5,DB!A:I,9,0),"")</f>
        <v>Latis</v>
      </c>
    </row>
    <row r="6" spans="1:15" ht="15" customHeight="1">
      <c r="A6" s="174" t="s">
        <v>39030</v>
      </c>
      <c r="B6" s="133" t="str">
        <f>IFERROR(VLOOKUP(D6,DB!A:K,11,0),"")</f>
        <v>R1</v>
      </c>
      <c r="C6" s="133">
        <v>14</v>
      </c>
      <c r="D6" s="133" t="s">
        <v>18349</v>
      </c>
      <c r="E6" s="134" t="s">
        <v>39031</v>
      </c>
      <c r="F6" s="135">
        <v>45964.623692129629</v>
      </c>
      <c r="G6" s="136">
        <f ca="1">IFERROR(NOW()-F6,"")</f>
        <v>1.7560648149810731E-2</v>
      </c>
      <c r="H6" s="135">
        <v>45964.617442129631</v>
      </c>
      <c r="I6" s="133" t="str">
        <f>IFERROR(VLOOKUP(D6,DB!A:F,6,0),"")</f>
        <v>Generator-SG</v>
      </c>
      <c r="J6" s="133" t="str">
        <f>IFERROR(VLOOKUP(D6,DB!A:G,7,0),"")</f>
        <v>Good</v>
      </c>
      <c r="K6" s="137" t="s">
        <v>39032</v>
      </c>
      <c r="L6" s="138" t="str">
        <f>IFERROR(VLOOKUP(D6,DB!A:I,9,0),"")</f>
        <v>Latis</v>
      </c>
    </row>
    <row r="7" spans="1:15" ht="15" customHeight="1">
      <c r="A7" s="132"/>
      <c r="B7" s="133" t="str">
        <f>IFERROR(VLOOKUP(D7,DB!A:K,11,0),"")</f>
        <v/>
      </c>
      <c r="C7" s="133"/>
      <c r="D7" s="133"/>
      <c r="E7" s="134"/>
      <c r="F7" s="135"/>
      <c r="G7" s="136">
        <f ca="1">IFERROR(NOW()-F7,"")</f>
        <v>45964.641252777779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45964.641252777779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45964.641252777779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45964.641252777779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45964.641252777779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45964.641252777779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45964.641252777779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45964.641252777779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45964.641252777779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45964.641252777779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45964.641252777779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45964.641252777779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45964.641252777779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45964.641252777779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45964.641252777779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45964.641252777779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45964.641252777779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45964.641252777779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45964.641252777779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45964.641252777779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45964.641252777779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45964.641252777779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45964.641252777779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45964.641252777779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45964.641252777779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45964.641252777779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45964.641252777779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45964.641252777779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45964.641252777779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45964.641252777779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45964.641252777779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45964.641252777779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45964.641252777779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45964.641252777779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45964.641252777779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45964.641252777779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45964.641252777779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45964.641252777779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45964.641252777779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45964.641252777779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45964.641252777779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45964.641252777779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45964.641252777779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45964.641252777779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45964.641252777779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45964.641252777779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45964.641252777779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45964.641252777779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45964.641252777779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45964.641252777779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45964.641252777779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45964.641252777779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45964.641252777779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45964.641252777779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45964.641252777779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45964.641252777779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45964.641252777779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45964.641252777779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45964.641252777779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45964.641252777779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45964.641252777779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45964.641252777779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45964.641252777779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45964.641252777779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45964.641252777779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45964.641252777779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45964.641252777779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45964.641252777779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45964.641252777779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45964.641252777779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45964.641252777779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45964.641252777779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45964.641252777779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45964.641252777779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45964.641252777779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45964.641252777779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45964.641252777779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45964.641252777779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45964.641252777779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45964.641252777779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45964.641252777779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45964.641252777779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45964.641252777779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45964.641252777779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45964.641252777779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45964.641252777779</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45964.641252777779</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45964.641252777779</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45964.641252777779</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45964.641252777779</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45964.641252777779</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45964.641252777779</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45964.641252777779</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45964.641252777779</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45964.641252777779</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45964.641252777779</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45964.641252777779</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45964.641252777779</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45964.641252777779</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45964.641252777779</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45964.641252777779</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45964.641252777779</v>
      </c>
      <c r="H108" s="135"/>
      <c r="I108" s="133" t="str">
        <f>IFERROR(VLOOKUP(D108,DB!A:F,6,0),"")</f>
        <v/>
      </c>
      <c r="J108" s="133" t="str">
        <f>IFERROR(VLOOKUP(D108,DB!A:G,7,0),"")</f>
        <v/>
      </c>
      <c r="K108" s="137"/>
      <c r="L108" s="138" t="str">
        <f>IFERROR(VLOOKUP(D108,DB!A:I,9,0),"")</f>
        <v/>
      </c>
    </row>
    <row r="109" spans="1:12" ht="15" customHeight="1">
      <c r="A109" s="144"/>
      <c r="B109" s="145" t="str">
        <f>IFERROR(VLOOKUP(D109,DB!A:K,11,0),"")</f>
        <v/>
      </c>
      <c r="C109" s="145"/>
      <c r="D109" s="145"/>
      <c r="E109" s="146"/>
      <c r="F109" s="147"/>
      <c r="G109" s="148">
        <f ca="1">IFERROR(NOW()-F109,"")</f>
        <v>45964.641252777779</v>
      </c>
      <c r="H109" s="147"/>
      <c r="I109" s="145" t="str">
        <f>IFERROR(VLOOKUP(D109,DB!A:F,6,0),"")</f>
        <v/>
      </c>
      <c r="J109" s="145" t="str">
        <f>IFERROR(VLOOKUP(D109,DB!A:G,7,0),"")</f>
        <v/>
      </c>
      <c r="K109" s="149"/>
      <c r="L109" s="150" t="str">
        <f>IFERROR(VLOOKUP(D109,DB!A:I,9,0),"")</f>
        <v/>
      </c>
    </row>
  </sheetData>
  <customSheetViews>
    <customSheetView guid="{F6042A99-DD27-4453-835D-0834D95730CC}" filter="1" showAutoFilter="1">
      <pageMargins left="0" right="0" top="0" bottom="0" header="0" footer="0"/>
      <autoFilter ref="B1:M1" xr:uid="{1222008B-145B-4F20-A101-406EB0F11624}"/>
    </customSheetView>
  </customSheetViews>
  <dataValidations count="2">
    <dataValidation allowBlank="1" showInputMessage="1" showErrorMessage="1" sqref="E1" xr:uid="{5DBA255D-CDD9-49FB-AD3C-AF70AB4EE696}"/>
    <dataValidation type="list" allowBlank="1" showInputMessage="1" showErrorMessage="1" sqref="E2:E10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9"/>
  <sheetViews>
    <sheetView workbookViewId="0">
      <selection activeCell="F8" sqref="F8"/>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39033</v>
      </c>
      <c r="N1" s="89" t="s">
        <v>39034</v>
      </c>
      <c r="O1" s="89" t="s">
        <v>39035</v>
      </c>
      <c r="P1" s="89" t="s">
        <v>39036</v>
      </c>
      <c r="Q1" s="89" t="s">
        <v>39037</v>
      </c>
      <c r="R1" s="89" t="s">
        <v>39038</v>
      </c>
      <c r="S1" s="89" t="s">
        <v>39039</v>
      </c>
      <c r="T1" s="89" t="s">
        <v>39040</v>
      </c>
      <c r="U1" s="89" t="s">
        <v>39041</v>
      </c>
      <c r="V1" s="89" t="s">
        <v>39042</v>
      </c>
      <c r="W1" s="89" t="s">
        <v>39043</v>
      </c>
      <c r="X1" s="89" t="s">
        <v>39044</v>
      </c>
      <c r="Y1" s="89" t="s">
        <v>39045</v>
      </c>
      <c r="Z1" s="89" t="s">
        <v>39046</v>
      </c>
      <c r="AA1" s="89" t="s">
        <v>39047</v>
      </c>
      <c r="AB1" s="89" t="s">
        <v>39048</v>
      </c>
      <c r="AC1" s="89" t="s">
        <v>39049</v>
      </c>
      <c r="AD1" s="89" t="s">
        <v>39050</v>
      </c>
      <c r="AE1" s="89" t="s">
        <v>39051</v>
      </c>
      <c r="AF1" s="89" t="s">
        <v>39052</v>
      </c>
      <c r="AG1" s="89" t="s">
        <v>39053</v>
      </c>
      <c r="AH1" s="89" t="s">
        <v>39054</v>
      </c>
      <c r="AI1" s="89" t="s">
        <v>39055</v>
      </c>
      <c r="AJ1" s="89" t="s">
        <v>39056</v>
      </c>
      <c r="AK1" s="89" t="s">
        <v>39057</v>
      </c>
      <c r="AL1" s="89" t="s">
        <v>39058</v>
      </c>
      <c r="AM1" s="89" t="s">
        <v>39059</v>
      </c>
      <c r="AN1" s="89" t="s">
        <v>39060</v>
      </c>
      <c r="AO1" s="89" t="s">
        <v>39061</v>
      </c>
      <c r="AP1" s="89" t="s">
        <v>39062</v>
      </c>
      <c r="AQ1" s="89" t="s">
        <v>39063</v>
      </c>
      <c r="AR1" s="89" t="s">
        <v>39064</v>
      </c>
      <c r="AS1" s="89" t="s">
        <v>39065</v>
      </c>
      <c r="AT1" s="89" t="s">
        <v>39066</v>
      </c>
      <c r="AU1" s="89" t="s">
        <v>39067</v>
      </c>
      <c r="AV1" s="89" t="s">
        <v>39068</v>
      </c>
      <c r="AW1" s="89" t="s">
        <v>39069</v>
      </c>
      <c r="AX1" s="89" t="s">
        <v>39070</v>
      </c>
      <c r="AY1" s="89" t="s">
        <v>39071</v>
      </c>
      <c r="AZ1" s="89" t="s">
        <v>39072</v>
      </c>
      <c r="BA1" s="89" t="s">
        <v>39073</v>
      </c>
      <c r="BB1" s="89" t="s">
        <v>39074</v>
      </c>
      <c r="BC1" s="89" t="s">
        <v>39075</v>
      </c>
      <c r="BD1" s="89" t="s">
        <v>39076</v>
      </c>
      <c r="BE1" s="89" t="s">
        <v>39077</v>
      </c>
      <c r="BF1" s="89" t="s">
        <v>39078</v>
      </c>
      <c r="BG1" s="89" t="s">
        <v>39079</v>
      </c>
      <c r="BH1" s="89" t="s">
        <v>39080</v>
      </c>
      <c r="BI1" s="89" t="s">
        <v>39081</v>
      </c>
      <c r="BJ1" s="89" t="s">
        <v>39082</v>
      </c>
      <c r="BK1" s="89" t="s">
        <v>39083</v>
      </c>
      <c r="BL1" s="89" t="s">
        <v>39084</v>
      </c>
      <c r="BM1" s="89" t="s">
        <v>39085</v>
      </c>
      <c r="BN1" s="89" t="s">
        <v>39086</v>
      </c>
      <c r="BO1" s="89" t="s">
        <v>39087</v>
      </c>
      <c r="BP1" s="89" t="s">
        <v>39088</v>
      </c>
      <c r="BQ1" s="89" t="s">
        <v>39089</v>
      </c>
      <c r="BR1" s="89" t="s">
        <v>39090</v>
      </c>
      <c r="BS1" s="89" t="s">
        <v>39091</v>
      </c>
      <c r="BT1" s="89" t="s">
        <v>39092</v>
      </c>
      <c r="BU1" s="89" t="s">
        <v>39093</v>
      </c>
      <c r="BV1" s="89" t="s">
        <v>39094</v>
      </c>
      <c r="BW1" s="89" t="s">
        <v>39095</v>
      </c>
      <c r="BX1" s="89" t="s">
        <v>39096</v>
      </c>
      <c r="BY1" s="89" t="s">
        <v>39097</v>
      </c>
      <c r="BZ1" s="89" t="s">
        <v>39098</v>
      </c>
      <c r="CA1" s="89" t="s">
        <v>39099</v>
      </c>
      <c r="CB1" s="89" t="s">
        <v>39100</v>
      </c>
      <c r="CC1" s="89" t="s">
        <v>39101</v>
      </c>
      <c r="CD1" s="89" t="s">
        <v>39102</v>
      </c>
      <c r="CE1" s="89" t="s">
        <v>39103</v>
      </c>
      <c r="CF1" s="89" t="s">
        <v>39104</v>
      </c>
      <c r="CG1" s="89" t="s">
        <v>39105</v>
      </c>
      <c r="CH1" s="89" t="s">
        <v>39106</v>
      </c>
      <c r="CI1" s="89" t="s">
        <v>39107</v>
      </c>
      <c r="CJ1" s="89" t="s">
        <v>39108</v>
      </c>
    </row>
    <row r="2" spans="1:88" s="69" customFormat="1" ht="31.5" customHeight="1">
      <c r="A2" s="62" t="s">
        <v>39109</v>
      </c>
      <c r="B2" s="62" t="s">
        <v>27</v>
      </c>
      <c r="C2" s="62">
        <v>1</v>
      </c>
      <c r="D2" s="62" t="s">
        <v>19542</v>
      </c>
      <c r="E2" s="86" t="s">
        <v>39024</v>
      </c>
      <c r="F2" s="75">
        <v>45322.056979166664</v>
      </c>
      <c r="G2" s="76" t="s">
        <v>39110</v>
      </c>
      <c r="H2" s="88">
        <v>45322.050729166665</v>
      </c>
      <c r="I2" s="62" t="s">
        <v>88</v>
      </c>
      <c r="J2" s="62" t="s">
        <v>65</v>
      </c>
      <c r="K2" s="87" t="s">
        <v>39111</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39112</v>
      </c>
      <c r="B3" s="62" t="str">
        <f>IFERROR(VLOOKUP(D3,DB!A:K,11,0),"")</f>
        <v>R2</v>
      </c>
      <c r="C3" s="62">
        <v>1</v>
      </c>
      <c r="D3" s="62" t="s">
        <v>25643</v>
      </c>
      <c r="E3" s="86" t="s">
        <v>39021</v>
      </c>
      <c r="F3" s="75">
        <v>45824.999837962961</v>
      </c>
      <c r="G3" s="76">
        <f ca="1">IFERROR(NOW()-F3,"-")</f>
        <v>139.64141481481784</v>
      </c>
      <c r="H3" s="75">
        <v>45824.993587962963</v>
      </c>
      <c r="I3" s="62" t="str">
        <f>IFERROR(VLOOKUP(D3,DB!A:F,6,0),"")</f>
        <v>Generator-SG</v>
      </c>
      <c r="J3" s="62" t="str">
        <f>IFERROR(VLOOKUP(D3,DB!A:G,7,0),"")</f>
        <v>Good</v>
      </c>
      <c r="K3" s="87" t="s">
        <v>39113</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39114</v>
      </c>
      <c r="B4" s="18" t="str">
        <f>IFERROR(VLOOKUP(D4,DB!A:K,11,0),"")</f>
        <v>R2</v>
      </c>
      <c r="C4" s="18">
        <v>1</v>
      </c>
      <c r="D4" s="18" t="s">
        <v>27532</v>
      </c>
      <c r="E4" s="113" t="s">
        <v>39024</v>
      </c>
      <c r="F4" s="114">
        <v>45958.742083333331</v>
      </c>
      <c r="G4" s="115">
        <f ca="1">IFERROR(NOW()-F4,"-")</f>
        <v>5.8991694444484892</v>
      </c>
      <c r="H4" s="114">
        <v>45958.649699074071</v>
      </c>
      <c r="I4" s="18" t="str">
        <f>IFERROR(VLOOKUP(D4,DB!A:F,6,0),"")</f>
        <v>Generator-SG</v>
      </c>
      <c r="J4" s="18" t="str">
        <f>IFERROR(VLOOKUP(D4,DB!A:G,7,0),"")</f>
        <v>Dead</v>
      </c>
      <c r="K4" s="19" t="s">
        <v>39115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39116</v>
      </c>
      <c r="B5" s="18" t="str">
        <f>IFERROR(VLOOKUP(D5,DB!A:K,11,0),"")</f>
        <v>R2</v>
      </c>
      <c r="C5" s="18">
        <v>2</v>
      </c>
      <c r="D5" s="18" t="s">
        <v>38840</v>
      </c>
      <c r="E5" s="113" t="s">
        <v>39021</v>
      </c>
      <c r="F5" s="114">
        <v>45964.475532407407</v>
      </c>
      <c r="G5" s="115">
        <f ca="1">IFERROR(NOW()-F5,"-")</f>
        <v>0.16572037037258269</v>
      </c>
      <c r="H5" s="114" t="s">
        <v>39117</v>
      </c>
      <c r="I5" s="18" t="str">
        <f>IFERROR(VLOOKUP(D5,DB!A:F,6,0),"")</f>
        <v>Power cube</v>
      </c>
      <c r="J5" s="18" t="str">
        <f>IFERROR(VLOOKUP(D5,DB!A:G,7,0),"")</f>
        <v>In progress+No BB Design</v>
      </c>
      <c r="K5" s="19" t="s">
        <v>39118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39119</v>
      </c>
      <c r="B6" s="18" t="str">
        <f>IFERROR(VLOOKUP(D6,DB!A:K,11,0),"")</f>
        <v>R2</v>
      </c>
      <c r="C6" s="18">
        <v>6</v>
      </c>
      <c r="D6" s="18" t="s">
        <v>26182</v>
      </c>
      <c r="E6" s="113" t="s">
        <v>39024</v>
      </c>
      <c r="F6" s="114">
        <v>45964.631504629629</v>
      </c>
      <c r="G6" s="115">
        <f ca="1">IFERROR(NOW()-F6,"-")</f>
        <v>9.7481481498107314E-3</v>
      </c>
      <c r="H6" s="114">
        <v>45964.625393518516</v>
      </c>
      <c r="I6" s="18" t="str">
        <f>IFERROR(VLOOKUP(D6,DB!A:F,6,0),"")</f>
        <v>SCECO</v>
      </c>
      <c r="J6" s="18" t="str">
        <f>IFERROR(VLOOKUP(D6,DB!A:G,7,0),"")</f>
        <v>Vandalized</v>
      </c>
      <c r="K6" s="19" t="s">
        <v>39120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45964.641252777779</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45964.641252777779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45964.641252777779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45964.641252777779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45964.641252777779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45964.641252777779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45964.641252777779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45964.641252777779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45964.641252777779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45964.641252777779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45964.641252777779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45964.641252777779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45964.641252777779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45964.641252777779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45964.641252777779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45964.641252777779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45964.641252777779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45964.641252777779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45964.641252777779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45964.641252777779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45964.641252777779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45964.641252777779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45964.641252777779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45964.641252777779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45964.641252777779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45964.641252777779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45964.641252777779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45964.641252777779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45964.641252777779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45964.641252777779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45964.641252777779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45964.641252777779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45964.641252777779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45964.641252777779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45964.641252777779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45964.641252777779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45964.641252777779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45964.641252777779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45964.641252777779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45964.641252777779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45964.641252777779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45964.641252777779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45964.641252777779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45964.641252777779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45964.641252777779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45964.641252777779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45964.641252777779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45964.641252777779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45964.641252777779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45964.641252777779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45964.641252777779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45964.641252777779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45964.641252777779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45964.641252777779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45964.641252777779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45964.641252777779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45964.641252777779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45964.641252777779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45964.641252777779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45964.641252777779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45964.641252777779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45964.641252777779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45964.641252777779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45964.641252777779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45964.641252777779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45964.641252777779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45964.641252777779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45964.641252777779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45964.641252777779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45964.641252777779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45964.641252777779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45964.641252777779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45964.641252777779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45964.641252777779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45964.641252777779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45964.641252777779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45964.641252777779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45964.641252777779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45964.641252777779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45964.641252777779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45964.641252777779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45964.641252777779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45964.641252777779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45964.641252777779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45964.641252777779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45964.641252777779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45964.641252777779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45964.641252777779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45964.641252777779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45964.641252777779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45964.641252777779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45964.641252777779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45964.641252777779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45964.641252777779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45964.641252777779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45964.641252777779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45964.641252777779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45964.641252777779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45964.641252777779</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45964.641252777779</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45964.641252777779</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45964.641252777779</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45964.641252777779</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45964.641252777779</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45964.641252777779</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45964.641252777779</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45964.641252777779</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45964.641252777779</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45964.641252777779</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45964.641252777779</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45964.641252777779</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45964.641252777779</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45964.641252777779</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45964.641252777779</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45964.641252777779</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45964.641252777779</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45964.641252777779</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45964.641252777779</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45964.641252777779</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45964.641252777779</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45964.641252777779</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45964.641252777779</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60"/>
      <c r="B129" s="161" t="str">
        <f>IFERROR(VLOOKUP(D129,DB!A:K,11,0),"")</f>
        <v/>
      </c>
      <c r="C129" s="161"/>
      <c r="D129" s="161"/>
      <c r="E129" s="162"/>
      <c r="F129" s="163"/>
      <c r="G129" s="164">
        <f ca="1">IFERROR(NOW()-F129,"-")</f>
        <v>45964.641252777779</v>
      </c>
      <c r="H129" s="163"/>
      <c r="I129" s="161" t="str">
        <f>IFERROR(VLOOKUP(D129,DB!A:F,6,0),"")</f>
        <v/>
      </c>
      <c r="J129" s="161" t="str">
        <f>IFERROR(VLOOKUP(D129,DB!A:G,7,0),"")</f>
        <v/>
      </c>
      <c r="K129" s="165"/>
      <c r="L129" s="161" t="str">
        <f>IFERROR(VLOOKUP(D129,DB!A:I,9,0),"")</f>
        <v/>
      </c>
      <c r="M129" s="161"/>
      <c r="N129" s="161"/>
      <c r="O129" s="161"/>
      <c r="P129" s="161"/>
      <c r="Q129" s="161"/>
      <c r="R129" s="161"/>
      <c r="S129" s="161"/>
      <c r="T129" s="161"/>
      <c r="U129" s="161"/>
      <c r="V129" s="161"/>
      <c r="W129" s="161"/>
      <c r="X129" s="161"/>
      <c r="Y129" s="161"/>
      <c r="Z129" s="161"/>
      <c r="AA129" s="161"/>
      <c r="AB129" s="161"/>
      <c r="AC129" s="161"/>
      <c r="AD129" s="161"/>
      <c r="AE129" s="161"/>
      <c r="AF129" s="161"/>
      <c r="AG129" s="161"/>
      <c r="AH129" s="161"/>
      <c r="AI129" s="161"/>
      <c r="AJ129" s="161"/>
      <c r="AK129" s="161"/>
      <c r="AL129" s="161"/>
      <c r="AM129" s="161"/>
      <c r="AN129" s="161"/>
      <c r="AO129" s="161"/>
      <c r="AP129" s="161"/>
      <c r="AQ129" s="161"/>
      <c r="AR129" s="161"/>
      <c r="AS129" s="161"/>
      <c r="AT129" s="161"/>
      <c r="AU129" s="161"/>
      <c r="AV129" s="161"/>
      <c r="AW129" s="161"/>
      <c r="AX129" s="161"/>
      <c r="AY129" s="161"/>
      <c r="AZ129" s="161"/>
      <c r="BA129" s="161"/>
      <c r="BB129" s="161"/>
      <c r="BC129" s="161"/>
      <c r="BD129" s="161"/>
      <c r="BE129" s="161"/>
      <c r="BF129" s="161"/>
      <c r="BG129" s="161"/>
      <c r="BH129" s="161"/>
      <c r="BI129" s="161"/>
      <c r="BJ129" s="161"/>
      <c r="BK129" s="161"/>
      <c r="BL129" s="161"/>
      <c r="BM129" s="161"/>
      <c r="BN129" s="161"/>
      <c r="BO129" s="161"/>
      <c r="BP129" s="161"/>
      <c r="BQ129" s="161"/>
      <c r="BR129" s="161"/>
      <c r="BS129" s="161"/>
      <c r="BT129" s="161"/>
      <c r="BU129" s="161"/>
      <c r="BV129" s="161"/>
      <c r="BW129" s="161"/>
      <c r="BX129" s="161"/>
      <c r="BY129" s="161"/>
      <c r="BZ129" s="161"/>
      <c r="CA129" s="161"/>
      <c r="CB129" s="161"/>
      <c r="CC129" s="161"/>
      <c r="CD129" s="161"/>
      <c r="CE129" s="161"/>
      <c r="CF129" s="161"/>
      <c r="CG129" s="161"/>
      <c r="CH129" s="161"/>
      <c r="CI129" s="161"/>
      <c r="CJ129" s="166"/>
    </row>
  </sheetData>
  <dataValidations count="2">
    <dataValidation allowBlank="1" showInputMessage="1" showErrorMessage="1" sqref="E1" xr:uid="{4D935161-CDD3-4592-B877-3FB59C99E142}"/>
    <dataValidation type="list" allowBlank="1" showInputMessage="1" showErrorMessage="1" sqref="E3:E1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1"/>
  <sheetViews>
    <sheetView tabSelected="1" workbookViewId="0">
      <selection activeCell="A3" sqref="A3:X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39121</v>
      </c>
      <c r="B2" s="62" t="str">
        <f>IFERROR(VLOOKUP(D2,DB!A:K,11,0),"")</f>
        <v>R3</v>
      </c>
      <c r="C2" s="18">
        <v>1</v>
      </c>
      <c r="D2" s="18" t="s">
        <v>19361</v>
      </c>
      <c r="E2" s="18" t="s">
        <v>39021</v>
      </c>
      <c r="F2" s="22">
        <v>45964.567245370374</v>
      </c>
      <c r="G2" s="21">
        <f t="shared" ref="G2:G32" ca="1" si="0">IFERROR(NOW()-F2,"-")</f>
        <v>7.400740740558831E-2</v>
      </c>
      <c r="H2" s="22">
        <v>45964.562164351853</v>
      </c>
      <c r="I2" s="19" t="str">
        <f>IFERROR(VLOOKUP(D2,DB!A:F,6,0),"")</f>
        <v>SCECO</v>
      </c>
      <c r="J2" s="18" t="str">
        <f>IFERROR(VLOOKUP(D2,DB!A:G,7,0),"")</f>
        <v>Dead</v>
      </c>
      <c r="K2" s="46" t="s">
        <v>39122</v>
      </c>
      <c r="L2" s="23" t="str">
        <f>IFERROR(VLOOKUP(D2,DB!A:I,9,0),"")</f>
        <v>Latis</v>
      </c>
    </row>
    <row r="3" spans="1:13" ht="15" customHeight="1">
      <c r="A3" s="19"/>
      <c r="B3" s="62" t="str">
        <f>IFERROR(VLOOKUP(D3,DB!A:K,11,0),"")</f>
        <v/>
      </c>
      <c r="C3" s="18"/>
      <c r="D3" s="18"/>
      <c r="E3" s="18"/>
      <c r="F3" s="20"/>
      <c r="G3" s="21">
        <f t="shared" ca="1" si="0"/>
        <v>45964.641252777779</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45964.641252777779</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45964.641252777779</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45964.641252777779</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45964.641252777779</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45964.641252777779</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45964.641252777779</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45964.641252777779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45964.641252777779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45964.641252777779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45964.641252777779</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45964.641252777779</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45964.641252777779</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45964.641252777779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45964.641252777779</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45964.641252777779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45964.641252777779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45964.641252777779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45964.641252777779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45964.641252777779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45964.641252777779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45964.641252777779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45964.641252777779</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45964.641252777779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45964.641252777779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45964.641252777779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45964.641252777779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45964.641252777779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45964.641252777779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45964.641252777779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ref="G33:G96" ca="1" si="1">IFERROR(NOW()-F33,"-")</f>
        <v>45964.641252777779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45964.641252777779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45964.641252777779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45964.641252777779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45964.641252777779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45964.641252777779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45964.641252777779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45964.641252777779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45964.641252777779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45964.641252777779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45964.641252777779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45964.641252777779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45964.641252777779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45964.641252777779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45964.641252777779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45964.641252777779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45964.641252777779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45964.641252777779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45964.641252777779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45964.641252777779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45964.641252777779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45964.641252777779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45964.641252777779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45964.641252777779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45964.641252777779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45964.641252777779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45964.641252777779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45964.641252777779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45964.641252777779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45964.641252777779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45964.641252777779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45964.641252777779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45964.641252777779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45964.641252777779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45964.641252777779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45964.641252777779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45964.641252777779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45964.641252777779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45964.641252777779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45964.641252777779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45964.641252777779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45964.641252777779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45964.641252777779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45964.641252777779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45964.641252777779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45964.641252777779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45964.641252777779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45964.641252777779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45964.641252777779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45964.641252777779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45964.641252777779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45964.641252777779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45964.641252777779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45964.641252777779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45964.641252777779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45964.641252777779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45964.641252777779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45964.641252777779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45964.641252777779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45964.641252777779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45964.641252777779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45964.641252777779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45964.641252777779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45964.641252777779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ref="G97:G160" ca="1" si="2">IFERROR(NOW()-F97,"-")</f>
        <v>45964.641252777779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45964.641252777779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45964.641252777779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45964.641252777779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45964.641252777779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45964.641252777779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45964.641252777779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45964.641252777779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45964.641252777779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45964.641252777779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45964.641252777779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45964.641252777779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45964.641252777779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45964.641252777779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45964.641252777779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45964.641252777779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45964.641252777779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45964.641252777779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45964.641252777779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45964.641252777779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45964.641252777779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45964.641252777779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45964.641252777779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45964.641252777779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45964.641252777779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45964.641252777779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45964.641252777779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45964.641252777779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45964.641252777779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45964.641252777779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45964.641252777779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45964.641252777779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45964.641252777779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45964.641252777779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45964.641252777779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45964.641252777779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45964.641252777779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45964.641252777779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45964.641252777779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45964.641252777779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45964.641252777779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45964.641252777779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45964.641252777779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45964.641252777779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45964.641252777779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45964.641252777779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45964.641252777779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45964.641252777779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45964.641252777779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45964.641252777779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45964.641252777779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45964.641252777779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45964.641252777779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45964.641252777779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45964.641252777779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45964.641252777779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45964.641252777779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45964.641252777779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45964.641252777779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45964.641252777779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45964.641252777779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45964.641252777779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45964.641252777779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45964.641252777779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ref="G161:G224" ca="1" si="3">IFERROR(NOW()-F161,"-")</f>
        <v>45964.641252777779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45964.641252777779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45964.641252777779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45964.641252777779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45964.641252777779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45964.641252777779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45964.641252777779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45964.641252777779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45964.641252777779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45964.641252777779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45964.641252777779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45964.641252777779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45964.641252777779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45964.641252777779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45964.641252777779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45964.641252777779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45964.641252777779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45964.641252777779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45964.641252777779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45964.641252777779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45964.641252777779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45964.641252777779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45964.641252777779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45964.641252777779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45964.641252777779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45964.641252777779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45964.641252777779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45964.641252777779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45964.641252777779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45964.641252777779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45964.641252777779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45964.641252777779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45964.641252777779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45964.641252777779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45964.641252777779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45964.641252777779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45964.641252777779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45964.641252777779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45964.641252777779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45964.641252777779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45964.641252777779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45964.641252777779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45964.641252777779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45964.641252777779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45964.641252777779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45964.641252777779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45964.641252777779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45964.641252777779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45964.641252777779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45964.641252777779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45964.641252777779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45964.641252777779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45964.641252777779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45964.641252777779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45964.641252777779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45964.641252777779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45964.641252777779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45964.641252777779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45964.641252777779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45964.641252777779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45964.641252777779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45964.641252777779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45964.641252777779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45964.641252777779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ref="G225:G288" ca="1" si="4">IFERROR(NOW()-F225,"-")</f>
        <v>45964.641252777779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45964.641252777779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45964.641252777779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45964.641252777779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45964.641252777779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45964.641252777779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45964.641252777779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45964.641252777779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45964.641252777779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45964.641252777779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45964.641252777779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45964.641252777779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45964.641252777779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45964.641252777779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45964.641252777779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45964.641252777779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45964.641252777779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45964.641252777779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45964.641252777779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45964.641252777779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45964.641252777779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45964.641252777779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45964.641252777779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45964.641252777779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45964.641252777779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45964.641252777779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45964.641252777779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45964.641252777779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45964.641252777779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45964.641252777779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45964.641252777779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45964.641252777779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45964.641252777779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45964.641252777779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45964.641252777779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45964.641252777779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45964.641252777779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45964.641252777779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45964.641252777779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45964.641252777779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45964.641252777779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45964.641252777779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45964.641252777779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45964.641252777779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45964.641252777779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45964.641252777779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45964.641252777779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45964.641252777779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45964.641252777779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45964.641252777779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45964.641252777779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45964.641252777779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45964.641252777779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45964.641252777779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45964.641252777779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45964.641252777779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45964.641252777779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45964.641252777779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45964.641252777779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45964.641252777779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45964.641252777779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45964.641252777779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45964.641252777779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45964.641252777779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ref="G289:G352" ca="1" si="5">IFERROR(NOW()-F289,"-")</f>
        <v>45964.641252777779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45964.641252777779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45964.641252777779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45964.641252777779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45964.641252777779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45964.641252777779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45964.641252777779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45964.641252777779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45964.641252777779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45964.641252777779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45964.641252777779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45964.641252777779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45964.641252777779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45964.641252777779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45964.641252777779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45964.641252777779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45964.641252777779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45964.641252777779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45964.641252777779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45964.641252777779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45964.641252777779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45964.641252777779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45964.641252777779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45964.641252777779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45964.641252777779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45964.641252777779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45964.641252777779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45964.641252777779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45964.641252777779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45964.641252777779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45964.641252777779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45964.641252777779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45964.641252777779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45964.641252777779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45964.641252777779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45964.641252777779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45964.641252777779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45964.641252777779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45964.641252777779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45964.641252777779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45964.641252777779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45964.641252777779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45964.641252777779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45964.641252777779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45964.641252777779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45964.641252777779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45964.641252777779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45964.641252777779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45964.641252777779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45964.641252777779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45964.641252777779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45964.641252777779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45964.641252777779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45964.641252777779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45964.641252777779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45964.641252777779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45964.641252777779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45964.641252777779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45964.641252777779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45964.641252777779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45964.641252777779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45964.641252777779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45964.641252777779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45964.641252777779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ref="G353:G416" ca="1" si="6">IFERROR(NOW()-F353,"-")</f>
        <v>45964.641252777779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45964.641252777779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45964.641252777779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45964.641252777779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45964.641252777779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45964.641252777779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45964.641252777779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45964.641252777779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45964.641252777779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45964.641252777779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45964.641252777779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45964.641252777779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45964.641252777779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45964.641252777779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45964.641252777779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45964.641252777779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45964.641252777779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45964.641252777779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45964.641252777779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45964.641252777779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45964.641252777779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45964.641252777779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45964.641252777779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45964.641252777779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45964.641252777779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45964.641252777779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45964.641252777779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45964.641252777779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45964.641252777779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45964.641252777779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45964.641252777779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45964.641252777779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45964.641252777779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45964.641252777779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45964.641252777779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45964.641252777779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45964.641252777779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45964.641252777779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45964.641252777779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45964.641252777779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45964.641252777779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45964.641252777779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45964.641252777779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45964.641252777779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45964.641252777779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45964.641252777779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45964.641252777779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45964.641252777779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45964.641252777779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45964.641252777779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45964.641252777779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45964.641252777779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45964.641252777779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45964.641252777779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45964.641252777779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45964.641252777779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45964.641252777779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45964.641252777779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45964.641252777779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45964.641252777779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45964.641252777779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45964.641252777779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45964.641252777779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45964.641252777779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ref="G417:G480" ca="1" si="7">IFERROR(NOW()-F417,"-")</f>
        <v>45964.641252777779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45964.641252777779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45964.641252777779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45964.641252777779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45964.641252777779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45964.641252777779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45964.641252777779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45964.641252777779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45964.641252777779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45964.641252777779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45964.641252777779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45964.641252777779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45964.641252777779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45964.641252777779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45964.641252777779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45964.641252777779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45964.641252777779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45964.641252777779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45964.641252777779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45964.641252777779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45964.641252777779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45964.641252777779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45964.641252777779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45964.641252777779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45964.641252777779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45964.641252777779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45964.641252777779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45964.641252777779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45964.641252777779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45964.641252777779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45964.641252777779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45964.641252777779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45964.641252777779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45964.641252777779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45964.641252777779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45964.641252777779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45964.641252777779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45964.641252777779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45964.641252777779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45964.641252777779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45964.641252777779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45964.641252777779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45964.641252777779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45964.641252777779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45964.641252777779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45964.641252777779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45964.641252777779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45964.641252777779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45964.641252777779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45964.641252777779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45964.641252777779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45964.641252777779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45964.641252777779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45964.641252777779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45964.641252777779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45964.641252777779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45964.641252777779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45964.641252777779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45964.641252777779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45964.641252777779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45964.641252777779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45964.641252777779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45964.641252777779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45964.641252777779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ref="G481:G544" ca="1" si="8">IFERROR(NOW()-F481,"-")</f>
        <v>45964.641252777779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45964.641252777779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45964.641252777779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45964.641252777779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45964.641252777779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45964.641252777779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45964.641252777779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45964.641252777779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45964.641252777779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45964.641252777779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45964.641252777779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45964.641252777779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45964.641252777779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45964.641252777779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45964.641252777779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45964.641252777779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45964.641252777779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45964.641252777779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45964.641252777779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45964.641252777779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45964.641252777779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45964.641252777779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45964.641252777779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45964.641252777779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45964.641252777779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45964.641252777779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45964.641252777779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45964.641252777779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45964.641252777779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45964.641252777779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45964.641252777779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45964.641252777779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45964.641252777779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45964.641252777779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45964.641252777779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45964.641252777779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45964.641252777779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45964.641252777779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45964.641252777779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45964.641252777779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45964.641252777779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45964.641252777779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45964.641252777779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45964.641252777779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45964.641252777779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45964.641252777779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45964.641252777779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45964.641252777779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45964.641252777779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45964.641252777779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45964.641252777779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45964.641252777779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45964.641252777779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45964.641252777779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45964.641252777779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45964.641252777779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45964.641252777779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45964.641252777779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45964.641252777779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45964.641252777779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45964.641252777779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45964.641252777779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45964.641252777779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45964.641252777779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ref="G545:G608" ca="1" si="9">IFERROR(NOW()-F545,"-")</f>
        <v>45964.641252777779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45964.641252777779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45964.641252777779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45964.641252777779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45964.641252777779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45964.641252777779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45964.641252777779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45964.641252777779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45964.641252777779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45964.641252777779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45964.641252777779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45964.641252777779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45964.641252777779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45964.641252777779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45964.641252777779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45964.641252777779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45964.641252777779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45964.641252777779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45964.641252777779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45964.641252777779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45964.641252777779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45964.641252777779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45964.641252777779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45964.641252777779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45964.641252777779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45964.641252777779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45964.641252777779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45964.641252777779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45964.641252777779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45964.641252777779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45964.641252777779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45964.641252777779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45964.641252777779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45964.641252777779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45964.641252777779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45964.641252777779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45964.641252777779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45964.641252777779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45964.641252777779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45964.641252777779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45964.641252777779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45964.641252777779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45964.641252777779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45964.641252777779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45964.641252777779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45964.641252777779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45964.641252777779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45964.641252777779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45964.641252777779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45964.641252777779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45964.641252777779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45964.641252777779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45964.641252777779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45964.641252777779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45964.641252777779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45964.641252777779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45964.641252777779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45964.641252777779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45964.641252777779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45964.641252777779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45964.641252777779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45964.641252777779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45964.641252777779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45964.641252777779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ref="G609:G672" ca="1" si="10">IFERROR(NOW()-F609,"-")</f>
        <v>45964.641252777779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45964.641252777779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45964.641252777779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45964.641252777779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45964.641252777779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45964.641252777779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45964.641252777779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45964.641252777779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45964.641252777779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45964.641252777779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45964.641252777779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45964.641252777779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45964.641252777779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45964.641252777779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45964.641252777779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45964.641252777779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45964.641252777779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45964.641252777779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45964.641252777779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45964.641252777779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45964.641252777779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45964.641252777779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45964.641252777779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45964.641252777779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45964.641252777779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45964.641252777779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45964.641252777779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45964.641252777779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45964.641252777779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45964.641252777779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45964.641252777779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45964.641252777779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45964.641252777779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45964.641252777779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45964.641252777779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45964.641252777779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45964.641252777779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45964.641252777779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45964.641252777779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45964.641252777779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45964.641252777779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45964.641252777779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45964.641252777779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45964.641252777779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45964.641252777779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45964.641252777779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45964.641252777779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45964.641252777779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45964.641252777779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45964.641252777779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45964.641252777779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45964.641252777779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45964.641252777779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45964.641252777779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45964.641252777779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45964.641252777779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45964.641252777779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45964.641252777779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45964.641252777779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45964.641252777779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45964.641252777779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45964.641252777779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45964.641252777779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45964.641252777779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ref="G673:G736" ca="1" si="11">IFERROR(NOW()-F673,"-")</f>
        <v>45964.641252777779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45964.641252777779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45964.641252777779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45964.641252777779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45964.641252777779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45964.641252777779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45964.641252777779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45964.641252777779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45964.641252777779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45964.641252777779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45964.641252777779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45964.641252777779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45964.641252777779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45964.641252777779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45964.641252777779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45964.641252777779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45964.641252777779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45964.641252777779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45964.641252777779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45964.641252777779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45964.641252777779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45964.641252777779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45964.641252777779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45964.641252777779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45964.641252777779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45964.641252777779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45964.641252777779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45964.641252777779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45964.641252777779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45964.641252777779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45964.641252777779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45964.641252777779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45964.641252777779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45964.641252777779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45964.641252777779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45964.641252777779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45964.641252777779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45964.641252777779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45964.641252777779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45964.641252777779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45964.641252777779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45964.641252777779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45964.641252777779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45964.641252777779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45964.641252777779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45964.641252777779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45964.641252777779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45964.641252777779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45964.641252777779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45964.641252777779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45964.641252777779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45964.641252777779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45964.641252777779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45964.641252777779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45964.641252777779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45964.641252777779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45964.641252777779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45964.641252777779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45964.641252777779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45964.641252777779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45964.641252777779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45964.641252777779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45964.641252777779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45964.641252777779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ref="G737:G800" ca="1" si="12">IFERROR(NOW()-F737,"-")</f>
        <v>45964.641252777779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45964.641252777779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45964.641252777779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45964.641252777779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45964.641252777779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45964.641252777779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45964.641252777779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45964.641252777779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45964.641252777779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45964.641252777779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45964.641252777779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45964.641252777779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45964.641252777779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45964.641252777779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45964.641252777779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45964.641252777779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45964.641252777779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45964.641252777779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45964.641252777779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45964.641252777779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45964.641252777779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45964.641252777779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45964.641252777779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45964.641252777779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45964.641252777779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45964.641252777779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45964.641252777779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45964.641252777779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45964.641252777779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45964.641252777779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45964.641252777779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45964.641252777779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45964.641252777779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45964.641252777779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45964.641252777779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45964.641252777779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45964.641252777779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45964.641252777779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45964.641252777779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45964.641252777779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45964.641252777779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45964.641252777779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45964.641252777779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45964.641252777779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45964.641252777779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45964.641252777779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45964.641252777779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45964.641252777779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45964.641252777779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45964.641252777779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45964.641252777779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45964.641252777779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45964.641252777779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45964.641252777779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45964.641252777779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45964.641252777779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45964.641252777779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45964.641252777779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45964.641252777779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45964.641252777779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45964.641252777779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45964.641252777779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45964.641252777779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45964.641252777779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ref="G801:G864" ca="1" si="13">IFERROR(NOW()-F801,"-")</f>
        <v>45964.641252777779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45964.641252777779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45964.641252777779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45964.641252777779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45964.641252777779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45964.641252777779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45964.641252777779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45964.641252777779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45964.641252777779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45964.641252777779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45964.641252777779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45964.641252777779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45964.641252777779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45964.641252777779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45964.641252777779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45964.641252777779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45964.641252777779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45964.641252777779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45964.641252777779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45964.641252777779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45964.641252777779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45964.641252777779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45964.641252777779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45964.641252777779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45964.641252777779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45964.641252777779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45964.641252777779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45964.641252777779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45964.641252777779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45964.641252777779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45964.641252777779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45964.641252777779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45964.641252777779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45964.641252777779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45964.641252777779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45964.641252777779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45964.641252777779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45964.641252777779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45964.641252777779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45964.641252777779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45964.641252777779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45964.641252777779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45964.641252777779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45964.641252777779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45964.641252777779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45964.641252777779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45964.641252777779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45964.641252777779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45964.641252777779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45964.641252777779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45964.641252777779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45964.641252777779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45964.641252777779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45964.641252777779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45964.641252777779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45964.641252777779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45964.641252777779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45964.641252777779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45964.641252777779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45964.641252777779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45964.641252777779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45964.641252777779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45964.641252777779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45964.641252777779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ref="G865:G928" ca="1" si="14">IFERROR(NOW()-F865,"-")</f>
        <v>45964.641252777779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45964.641252777779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45964.641252777779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45964.641252777779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45964.641252777779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45964.641252777779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45964.641252777779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45964.641252777779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45964.641252777779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45964.641252777779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45964.641252777779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45964.641252777779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45964.641252777779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45964.641252777779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45964.641252777779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45964.641252777779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45964.641252777779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45964.641252777779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45964.641252777779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45964.641252777779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45964.641252777779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45964.641252777779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45964.641252777779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45964.641252777779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45964.641252777779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45964.641252777779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45964.641252777779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45964.641252777779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45964.641252777779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45964.641252777779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45964.641252777779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45964.641252777779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45964.641252777779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45964.641252777779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45964.641252777779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45964.641252777779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45964.641252777779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45964.641252777779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45964.641252777779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45964.641252777779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45964.641252777779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45964.641252777779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45964.641252777779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45964.641252777779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45964.641252777779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45964.641252777779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45964.641252777779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45964.641252777779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45964.641252777779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45964.641252777779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45964.641252777779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45964.641252777779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45964.641252777779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45964.641252777779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45964.641252777779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45964.641252777779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45964.641252777779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45964.641252777779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45964.641252777779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45964.641252777779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45964.641252777779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45964.641252777779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45964.641252777779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45964.641252777779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ref="G929:G992" ca="1" si="15">IFERROR(NOW()-F929,"-")</f>
        <v>45964.641252777779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45964.641252777779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45964.641252777779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45964.641252777779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45964.641252777779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45964.641252777779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45964.641252777779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45964.641252777779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45964.641252777779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45964.641252777779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45964.641252777779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45964.641252777779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45964.641252777779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45964.641252777779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45964.641252777779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45964.641252777779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45964.641252777779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45964.641252777779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45964.641252777779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45964.641252777779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45964.641252777779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45964.641252777779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45964.641252777779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45964.641252777779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45964.641252777779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45964.641252777779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45964.641252777779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45964.641252777779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45964.641252777779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45964.641252777779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45964.641252777779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45964.641252777779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45964.641252777779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45964.641252777779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45964.641252777779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45964.641252777779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45964.641252777779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45964.641252777779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45964.641252777779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45964.641252777779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45964.641252777779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45964.641252777779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45964.641252777779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45964.641252777779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45964.641252777779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45964.641252777779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45964.641252777779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45964.641252777779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45964.641252777779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45964.641252777779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45964.641252777779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45964.641252777779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45964.641252777779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45964.641252777779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45964.641252777779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45964.641252777779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45964.641252777779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45964.641252777779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45964.641252777779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45964.641252777779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45964.641252777779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45964.641252777779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45964.641252777779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45964.641252777779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ref="G993:G1056" ca="1" si="16">IFERROR(NOW()-F993,"-")</f>
        <v>45964.641252777779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45964.641252777779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45964.641252777779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45964.641252777779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45964.641252777779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45964.641252777779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45964.641252777779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45964.641252777779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45964.641252777779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45964.641252777779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45964.641252777779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45964.641252777779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45964.641252777779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45964.641252777779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45964.641252777779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45964.641252777779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45964.641252777779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45964.641252777779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45964.641252777779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45964.641252777779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45964.641252777779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45964.641252777779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45964.641252777779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45964.641252777779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45964.641252777779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45964.641252777779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45964.641252777779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45964.641252777779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45964.641252777779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45964.641252777779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45964.641252777779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45964.641252777779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45964.641252777779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45964.641252777779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45964.641252777779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45964.641252777779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45964.641252777779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45964.641252777779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45964.641252777779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45964.641252777779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45964.641252777779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45964.641252777779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45964.641252777779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45964.641252777779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45964.641252777779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45964.641252777779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45964.641252777779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45964.641252777779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45964.641252777779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45964.641252777779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45964.641252777779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45964.641252777779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45964.641252777779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45964.641252777779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45964.641252777779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45964.641252777779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45964.641252777779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45964.641252777779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45964.641252777779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45964.641252777779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45964.641252777779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45964.641252777779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45964.641252777779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45964.641252777779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ref="G1057:G1071" ca="1" si="17">IFERROR(NOW()-F1057,"-")</f>
        <v>45964.641252777779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45964.641252777779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45964.641252777779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45964.641252777779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45964.641252777779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45964.641252777779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45964.641252777779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45964.641252777779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45964.641252777779</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45964.641252777779</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45964.641252777779</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45964.641252777779</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45964.641252777779</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45964.641252777779</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45964.641252777779</v>
      </c>
      <c r="H1071" s="22"/>
      <c r="I1071" s="19" t="str">
        <f>IFERROR(VLOOKUP(D1071,DB!A:F,6,0),"")</f>
        <v/>
      </c>
      <c r="J1071" s="18" t="str">
        <f>IFERROR(VLOOKUP(D1071,DB!A:G,7,0),"")</f>
        <v/>
      </c>
      <c r="K1071" s="46"/>
      <c r="L1071" s="23" t="str">
        <f>IFERROR(VLOOKUP(D1071,DB!A:I,9,0),"")</f>
        <v/>
      </c>
    </row>
  </sheetData>
  <dataValidations count="2">
    <dataValidation allowBlank="1" showInputMessage="1" showErrorMessage="1" sqref="E1" xr:uid="{5914219A-CB83-432D-936A-CC0CB6F3982A}"/>
    <dataValidation type="list" allowBlank="1" showInputMessage="1" showErrorMessage="1" sqref="E2:E10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workbookViewId="0">
      <selection activeCell="E15" sqref="E1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39123</v>
      </c>
      <c r="B2" s="93" t="str">
        <f>IFERROR(VLOOKUP(D2,DB!A:K,11,0),"")</f>
        <v>R4</v>
      </c>
      <c r="C2" s="96">
        <v>1</v>
      </c>
      <c r="D2" s="93" t="s">
        <v>35092</v>
      </c>
      <c r="E2" s="97" t="s">
        <v>39021</v>
      </c>
      <c r="F2" s="98">
        <v>45703.480717592596</v>
      </c>
      <c r="G2" s="99">
        <f ca="1">IFERROR(NOW()-F2,"")</f>
        <v>261.16053518518311</v>
      </c>
      <c r="H2" s="98">
        <v>45703.474768518521</v>
      </c>
      <c r="I2" s="98" t="str">
        <f>IFERROR(VLOOKUP(D2,DB!A:F,6,0),"")</f>
        <v>SCECO</v>
      </c>
      <c r="J2" s="98" t="str">
        <f>IFERROR(VLOOKUP(D2,DB!A:G,7,0),"")</f>
        <v>Dead</v>
      </c>
      <c r="K2" s="100" t="s">
        <v>39124</v>
      </c>
      <c r="L2" s="93" t="str">
        <f>IFERROR(VLOOKUP(D2,DB!A:I,9,0),"")</f>
        <v>Latis</v>
      </c>
    </row>
    <row r="3" spans="1:16" ht="15" customHeight="1">
      <c r="A3" s="118" t="s">
        <v>39125</v>
      </c>
      <c r="B3" s="118" t="str">
        <f>IFERROR(VLOOKUP(D3,DB!A:K,11,0),"")</f>
        <v>R4</v>
      </c>
      <c r="C3" s="119">
        <v>1</v>
      </c>
      <c r="D3" s="120" t="s">
        <v>34987</v>
      </c>
      <c r="E3" s="97" t="s">
        <v>39021</v>
      </c>
      <c r="F3" s="122">
        <v>45964.501388888886</v>
      </c>
      <c r="G3" s="123">
        <f ca="1">IFERROR(NOW()-F3,"")</f>
        <v>0.13986388889316004</v>
      </c>
      <c r="H3" s="122">
        <v>45964.485972222225</v>
      </c>
      <c r="I3" s="118" t="str">
        <f>IFERROR(VLOOKUP(D3,DB!A:F,6,0),"")</f>
        <v>SCECO</v>
      </c>
      <c r="J3" s="118" t="str">
        <f>IFERROR(VLOOKUP(D3,DB!A:G,7,0),"")</f>
        <v>Vandalized</v>
      </c>
      <c r="K3" s="124" t="s">
        <v>39126</v>
      </c>
      <c r="L3" s="120" t="str">
        <f>IFERROR(VLOOKUP(D3,DB!A:I,9,0),"")</f>
        <v>Latis</v>
      </c>
    </row>
    <row r="4" spans="1:16" ht="15" customHeight="1">
      <c r="A4" s="118"/>
      <c r="B4" s="118" t="str">
        <f>IFERROR(VLOOKUP(D4,DB!A:K,11,0),"")</f>
        <v/>
      </c>
      <c r="C4" s="119"/>
      <c r="D4" s="93"/>
      <c r="E4" s="97"/>
      <c r="F4" s="122"/>
      <c r="G4" s="123">
        <f ca="1">IFERROR(NOW()-F4,"")</f>
        <v>45964.641252777779</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45964.641252777779</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45964.641252777779</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45964.641252777779</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45964.641252777779</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45964.641252777779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45964.641252777779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121"/>
      <c r="F11" s="122"/>
      <c r="G11" s="123">
        <f ca="1">IFERROR(NOW()-F11,"")</f>
        <v>45964.641252777779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45964.641252777779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121"/>
      <c r="F13" s="122"/>
      <c r="G13" s="123">
        <f ca="1">IFERROR(NOW()-F13,"")</f>
        <v>45964.641252777779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45964.641252777779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121"/>
      <c r="F15" s="122"/>
      <c r="G15" s="123">
        <f ca="1">IFERROR(NOW()-F15,"")</f>
        <v>45964.641252777779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121"/>
      <c r="F16" s="122"/>
      <c r="G16" s="123">
        <f ca="1">IFERROR(NOW()-F16,"")</f>
        <v>45964.641252777779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45964.641252777779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45964.641252777779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45964.641252777779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45964.641252777779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45964.641252777779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45964.641252777779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45964.641252777779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45964.641252777779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45964.641252777779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45964.641252777779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45964.641252777779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45964.641252777779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45964.641252777779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45964.641252777779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45964.641252777779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45964.641252777779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45964.641252777779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45964.641252777779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45964.641252777779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45964.641252777779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45964.641252777779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45964.641252777779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45964.641252777779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45964.641252777779</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45964.641252777779</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45964.641252777779</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45964.641252777779</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45964.641252777779</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45964.641252777779</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45964.641252777779</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45964.641252777779</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45964.641252777779</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45964.641252777779</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45964.641252777779</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45964.641252777779</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45964.641252777779</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45964.641252777779</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45964.641252777779</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45964.641252777779</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45964.641252777779</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45964.641252777779</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45964.641252777779</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45964.641252777779</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45964.641252777779</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45964.641252777779</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45964.641252777779</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45964.641252777779</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45964.641252777779</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45964.641252777779</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45964.641252777779</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45964.641252777779</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45964.641252777779</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45964.641252777779</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45964.641252777779</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45964.641252777779</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45964.641252777779</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45964.641252777779</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45964.641252777779</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45964.641252777779</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45964.641252777779</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45964.641252777779</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45964.641252777779</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45964.641252777779</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45964.641252777779</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45964.641252777779</v>
      </c>
      <c r="H81" s="122"/>
      <c r="I81" s="118" t="str">
        <f>IFERROR(VLOOKUP(D81,DB!A:F,6,0),"")</f>
        <v/>
      </c>
      <c r="J81" s="118" t="str">
        <f>IFERROR(VLOOKUP(D81,DB!A:G,7,0),"")</f>
        <v/>
      </c>
      <c r="K81" s="124"/>
      <c r="L81" s="120" t="str">
        <f>IFERROR(VLOOKUP(D81,DB!A:I,9,0),"")</f>
        <v/>
      </c>
    </row>
    <row r="82" spans="1:12" ht="15" customHeight="1">
      <c r="A82" s="125"/>
      <c r="B82" s="125" t="str">
        <f>IFERROR(VLOOKUP(D82,DB!A:K,11,0),"")</f>
        <v/>
      </c>
      <c r="C82" s="126"/>
      <c r="D82" s="127"/>
      <c r="E82" s="128"/>
      <c r="F82" s="129"/>
      <c r="G82" s="130">
        <f ca="1">IFERROR(NOW()-F82,"")</f>
        <v>45964.641252777779</v>
      </c>
      <c r="H82" s="129"/>
      <c r="I82" s="125" t="str">
        <f>IFERROR(VLOOKUP(D82,DB!A:F,6,0),"")</f>
        <v/>
      </c>
      <c r="J82" s="125" t="str">
        <f>IFERROR(VLOOKUP(D82,DB!A:G,7,0),"")</f>
        <v/>
      </c>
      <c r="K82" s="131"/>
      <c r="L82" s="127" t="str">
        <f>IFERROR(VLOOKUP(D82,DB!A:I,9,0),"")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8"/>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39127</v>
      </c>
      <c r="B2" s="37" t="str">
        <f>IFERROR(VLOOKUP(D2,DB!A:K,11,0),"")</f>
        <v>R5</v>
      </c>
      <c r="C2" s="37">
        <v>3</v>
      </c>
      <c r="D2" s="117" t="s">
        <v>36011</v>
      </c>
      <c r="E2" s="37" t="s">
        <v>39021</v>
      </c>
      <c r="F2" s="38">
        <v>45891.832060185188</v>
      </c>
      <c r="G2" s="143">
        <f ca="1">IFERROR(NOW()-F2,"")</f>
        <v>72.809192592590989</v>
      </c>
      <c r="H2" s="38">
        <v>45891.790393518517</v>
      </c>
      <c r="I2" s="37" t="str">
        <f>IFERROR(VLOOKUP(D2,DB!A:F,6,0),"")</f>
        <v>Generator-SG</v>
      </c>
      <c r="J2" s="37" t="str">
        <f>IFERROR(VLOOKUP(D2,DB!A:G,7,0),"")</f>
        <v>Vandalized</v>
      </c>
      <c r="K2" s="37" t="s">
        <v>39128</v>
      </c>
      <c r="L2" s="37" t="str">
        <f>IFERROR(VLOOKUP(D2,DB!A:I,9,0),"")</f>
        <v>Latis</v>
      </c>
      <c r="M2" s="116"/>
    </row>
    <row r="3" spans="1:13" ht="30.75">
      <c r="A3" s="37" t="s">
        <v>39129</v>
      </c>
      <c r="B3" s="37" t="str">
        <f>IFERROR(VLOOKUP(D3,DB!A:K,11,0),"")</f>
        <v>R5</v>
      </c>
      <c r="C3" s="37">
        <v>1</v>
      </c>
      <c r="D3" s="37" t="s">
        <v>33268</v>
      </c>
      <c r="E3" s="37" t="s">
        <v>39024</v>
      </c>
      <c r="F3" s="38">
        <v>45926.188877314817</v>
      </c>
      <c r="G3" s="143">
        <f t="shared" ref="G3" ca="1" si="0">IFERROR(NOW()-F3,"")</f>
        <v>38.452375462962664</v>
      </c>
      <c r="H3" s="38">
        <v>45926.158159722225</v>
      </c>
      <c r="I3" s="37" t="str">
        <f>IFERROR(VLOOKUP(D3,DB!A:F,6,0),"")</f>
        <v>SCECO</v>
      </c>
      <c r="J3" s="37" t="str">
        <f>IFERROR(VLOOKUP(D3,DB!A:G,7,0),"")</f>
        <v>Good</v>
      </c>
      <c r="K3" s="37" t="s">
        <v>39130</v>
      </c>
      <c r="L3" s="37" t="str">
        <f>IFERROR(VLOOKUP(D3,DB!A:I,9,0),"")</f>
        <v>Latis</v>
      </c>
      <c r="M3" s="116"/>
    </row>
    <row r="4" spans="1:13" ht="48" customHeight="1">
      <c r="A4" s="151" t="s">
        <v>39131</v>
      </c>
      <c r="B4" s="151" t="str">
        <f>IFERROR(VLOOKUP(D4,DB!A:K,11,0),"")</f>
        <v>R5</v>
      </c>
      <c r="C4" s="151">
        <v>1</v>
      </c>
      <c r="D4" s="151" t="s">
        <v>34758</v>
      </c>
      <c r="E4" s="151" t="s">
        <v>39024</v>
      </c>
      <c r="F4" s="152">
        <v>45948.661111111112</v>
      </c>
      <c r="G4" s="153">
        <f ca="1">IFERROR(NOW()-F4,"")</f>
        <v>15.980141666666896</v>
      </c>
      <c r="H4" s="152">
        <v>45948.661111111112</v>
      </c>
      <c r="I4" s="151" t="str">
        <f>IFERROR(VLOOKUP(D4,DB!A:F,6,0),"")</f>
        <v>SCECO</v>
      </c>
      <c r="J4" s="151" t="str">
        <f>IFERROR(VLOOKUP(D4,DB!A:G,7,0),"")</f>
        <v>Dead</v>
      </c>
      <c r="K4" s="151" t="s">
        <v>39132</v>
      </c>
      <c r="L4" s="151" t="str">
        <f>IFERROR(VLOOKUP(D4,DB!A:I,9,0),"")</f>
        <v>Latis</v>
      </c>
    </row>
    <row r="5" spans="1:13" ht="15">
      <c r="A5" s="151" t="s">
        <v>39133</v>
      </c>
      <c r="B5" s="151" t="str">
        <f>IFERROR(VLOOKUP(D5,DB!A:K,11,0),"")</f>
        <v>R5</v>
      </c>
      <c r="C5" s="151">
        <v>1</v>
      </c>
      <c r="D5" s="151" t="s">
        <v>38484</v>
      </c>
      <c r="E5" s="151" t="s">
        <v>39024</v>
      </c>
      <c r="F5" s="152">
        <v>45964.606377314813</v>
      </c>
      <c r="G5" s="153">
        <f ca="1">IFERROR(NOW()-F5,"")</f>
        <v>3.4875462966738269E-2</v>
      </c>
      <c r="H5" s="152">
        <v>45964.598738425928</v>
      </c>
      <c r="I5" s="151" t="str">
        <f>IFERROR(VLOOKUP(D5,DB!A:F,6,0),"")</f>
        <v>SCECO</v>
      </c>
      <c r="J5" s="151" t="str">
        <f>IFERROR(VLOOKUP(D5,DB!A:G,7,0),"")</f>
        <v>Haj Removal</v>
      </c>
      <c r="K5" s="151" t="s">
        <v>39134</v>
      </c>
      <c r="L5" s="151" t="str">
        <f>IFERROR(VLOOKUP(D5,DB!A:I,9,0),"")</f>
        <v>Latis</v>
      </c>
    </row>
    <row r="6" spans="1:13" ht="15">
      <c r="A6" s="151" t="s">
        <v>39133</v>
      </c>
      <c r="B6" s="151" t="str">
        <f>IFERROR(VLOOKUP(D6,DB!A:K,11,0),"")</f>
        <v>R5</v>
      </c>
      <c r="C6" s="151">
        <v>1</v>
      </c>
      <c r="D6" s="151" t="s">
        <v>38490</v>
      </c>
      <c r="E6" s="151" t="s">
        <v>39024</v>
      </c>
      <c r="F6" s="152">
        <v>45964.606377314813</v>
      </c>
      <c r="G6" s="153">
        <f ca="1">IFERROR(NOW()-F6,"")</f>
        <v>3.4875462966738269E-2</v>
      </c>
      <c r="H6" s="152">
        <v>45964.598738425928</v>
      </c>
      <c r="I6" s="151" t="str">
        <f>IFERROR(VLOOKUP(D6,DB!A:F,6,0),"")</f>
        <v>SCECO</v>
      </c>
      <c r="J6" s="151" t="str">
        <f>IFERROR(VLOOKUP(D6,DB!A:G,7,0),"")</f>
        <v>Haj Removal</v>
      </c>
      <c r="K6" s="151" t="s">
        <v>39134</v>
      </c>
      <c r="L6" s="151" t="str">
        <f>IFERROR(VLOOKUP(D6,DB!A:I,9,0),"")</f>
        <v>Latis</v>
      </c>
    </row>
    <row r="7" spans="1:13" ht="15">
      <c r="A7" s="151" t="s">
        <v>39133</v>
      </c>
      <c r="B7" s="151" t="str">
        <f>IFERROR(VLOOKUP(D7,DB!A:K,11,0),"")</f>
        <v>R5</v>
      </c>
      <c r="C7" s="151">
        <v>3</v>
      </c>
      <c r="D7" s="151" t="s">
        <v>38181</v>
      </c>
      <c r="E7" s="151" t="s">
        <v>39024</v>
      </c>
      <c r="F7" s="152">
        <v>45964.606377314813</v>
      </c>
      <c r="G7" s="153">
        <f ca="1">IFERROR(NOW()-F7,"")</f>
        <v>3.4875462966738269E-2</v>
      </c>
      <c r="H7" s="152">
        <v>45964.598738425928</v>
      </c>
      <c r="I7" s="151" t="str">
        <f>IFERROR(VLOOKUP(D7,DB!A:F,6,0),"")</f>
        <v>SCECO</v>
      </c>
      <c r="J7" s="151" t="str">
        <f>IFERROR(VLOOKUP(D7,DB!A:G,7,0),"")</f>
        <v>Haj Removal</v>
      </c>
      <c r="K7" s="151" t="s">
        <v>39135</v>
      </c>
      <c r="L7" s="151" t="str">
        <f>IFERROR(VLOOKUP(D7,DB!A:I,9,0),"")</f>
        <v>Latis</v>
      </c>
    </row>
    <row r="8" spans="1:13" ht="15">
      <c r="A8" s="151" t="s">
        <v>39136</v>
      </c>
      <c r="B8" s="151" t="str">
        <f>IFERROR(VLOOKUP(D8,DB!A:K,11,0),"")</f>
        <v>R5</v>
      </c>
      <c r="C8" s="151">
        <v>1</v>
      </c>
      <c r="D8" s="151" t="s">
        <v>33552</v>
      </c>
      <c r="E8" s="151" t="s">
        <v>39021</v>
      </c>
      <c r="F8" s="152">
        <v>45964.61383101852</v>
      </c>
      <c r="G8" s="153">
        <f ca="1">IFERROR(NOW()-F8,"")</f>
        <v>2.7421759259596001E-2</v>
      </c>
      <c r="H8" s="152">
        <v>45964.592997685184</v>
      </c>
      <c r="I8" s="151" t="str">
        <f>IFERROR(VLOOKUP(D8,DB!A:F,6,0),"")</f>
        <v>SCECO</v>
      </c>
      <c r="J8" s="151" t="str">
        <f>IFERROR(VLOOKUP(D8,DB!A:G,7,0),"")</f>
        <v>Good</v>
      </c>
      <c r="K8" s="151" t="s">
        <v>39137</v>
      </c>
      <c r="L8" s="151" t="str">
        <f>IFERROR(VLOOKUP(D8,DB!A:I,9,0),"")</f>
        <v>Latis</v>
      </c>
    </row>
    <row r="9" spans="1:13" ht="15">
      <c r="A9" s="151" t="s">
        <v>39136</v>
      </c>
      <c r="B9" s="151" t="str">
        <f>IFERROR(VLOOKUP(D9,DB!A:K,11,0),"")</f>
        <v>R5</v>
      </c>
      <c r="C9" s="151">
        <v>4</v>
      </c>
      <c r="D9" s="151" t="s">
        <v>33427</v>
      </c>
      <c r="E9" s="151" t="s">
        <v>39021</v>
      </c>
      <c r="F9" s="152">
        <v>45964.61383101852</v>
      </c>
      <c r="G9" s="153">
        <f ca="1">IFERROR(NOW()-F9,"")</f>
        <v>2.7421759259596001E-2</v>
      </c>
      <c r="H9" s="152">
        <v>45964.592997685184</v>
      </c>
      <c r="I9" s="151" t="str">
        <f>IFERROR(VLOOKUP(D9,DB!A:F,6,0),"")</f>
        <v>SCECO</v>
      </c>
      <c r="J9" s="151" t="str">
        <f>IFERROR(VLOOKUP(D9,DB!A:G,7,0),"")</f>
        <v>Vandalized</v>
      </c>
      <c r="K9" s="151" t="s">
        <v>39137</v>
      </c>
      <c r="L9" s="151" t="str">
        <f>IFERROR(VLOOKUP(D9,DB!A:I,9,0),"")</f>
        <v>Latis</v>
      </c>
    </row>
    <row r="10" spans="1:13" ht="15">
      <c r="A10" s="151"/>
      <c r="B10" s="151" t="str">
        <f>IFERROR(VLOOKUP(D10,DB!A:K,11,0),"")</f>
        <v/>
      </c>
      <c r="C10" s="151"/>
      <c r="D10" s="151"/>
      <c r="E10" s="151"/>
      <c r="F10" s="152"/>
      <c r="G10" s="153">
        <f ca="1">IFERROR(NOW()-F10,"")</f>
        <v>45964.641252777779</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45964.641252777779</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45964.641252777779</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45964.641252777779</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45964.641252777779</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45964.641252777779</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45964.641252777779</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45964.641252777779</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45964.641252777779</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45964.641252777779</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45964.641252777779</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45964.641252777779</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45964.641252777779</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45964.641252777779</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45964.641252777779</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45964.641252777779</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45964.641252777779</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45964.641252777779</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45964.641252777779</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45964.641252777779</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45964.641252777779</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45964.641252777779</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45964.641252777779</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45964.641252777779</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45964.641252777779</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45964.641252777779</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45964.641252777779</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45964.641252777779</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45964.641252777779</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45964.641252777779</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45964.641252777779</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45964.641252777779</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45964.641252777779</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45964.641252777779</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45964.641252777779</v>
      </c>
      <c r="H44" s="152"/>
      <c r="I44" s="151" t="str">
        <f>IFERROR(VLOOKUP(D44,DB!A:F,6,0),"")</f>
        <v/>
      </c>
      <c r="J44" s="151" t="str">
        <f>IFERROR(VLOOKUP(D44,DB!A:G,7,0),"")</f>
        <v/>
      </c>
      <c r="K44" s="151"/>
      <c r="L44" s="151" t="str">
        <f>IFERROR(VLOOKUP(D44,DB!A:I,9,0),"")</f>
        <v/>
      </c>
    </row>
    <row r="45" spans="1:12" ht="15">
      <c r="A45" s="157"/>
      <c r="B45" s="157" t="str">
        <f>IFERROR(VLOOKUP(D45,DB!A:K,11,0),"")</f>
        <v/>
      </c>
      <c r="C45" s="157"/>
      <c r="D45" s="157"/>
      <c r="E45" s="157"/>
      <c r="F45" s="158"/>
      <c r="G45" s="159">
        <f ca="1">IFERROR(NOW()-F45,"")</f>
        <v>45964.641252777779</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45964.641252777779</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45964.641252777779</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45964.641252777779</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45964.641252777779</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45964.641252777779</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45964.641252777779</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45964.641252777779</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45964.641252777779</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45964.641252777779</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45964.641252777779</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45964.641252777779</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45964.641252777779</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45964.641252777779</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45964.641252777779</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45964.641252777779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45964.641252777779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45964.641252777779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45964.641252777779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45964.641252777779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45964.641252777779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45964.641252777779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45964.641252777779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45964.641252777779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45964.641252777779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45964.641252777779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45964.641252777779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45964.641252777779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45964.641252777779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45964.641252777779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45964.641252777779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45964.641252777779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45964.641252777779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45964.641252777779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45964.641252777779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45964.641252777779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45964.641252777779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45964.641252777779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45964.641252777779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45964.641252777779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45964.641252777779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45964.641252777779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45964.641252777779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45964.641252777779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45964.641252777779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45964.641252777779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45964.641252777779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45964.641252777779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45964.641252777779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45964.641252777779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45964.641252777779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45964.641252777779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45964.641252777779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45964.641252777779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45964.641252777779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45964.641252777779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45964.641252777779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45964.641252777779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45964.641252777779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45964.641252777779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45964.641252777779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45964.641252777779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45964.641252777779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45964.641252777779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45964.641252777779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45964.641252777779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45964.641252777779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45964.641252777779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45964.641252777779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45964.641252777779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45964.641252777779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45964.641252777779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45964.641252777779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45964.641252777779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45964.641252777779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45964.641252777779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45964.641252777779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45964.641252777779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45964.641252777779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45964.641252777779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45964.641252777779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45964.641252777779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45964.641252777779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45964.641252777779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45964.641252777779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45964.641252777779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45964.641252777779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45964.641252777779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45964.641252777779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45964.641252777779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45964.641252777779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45964.641252777779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45964.641252777779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45964.641252777779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45964.641252777779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45964.641252777779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45964.641252777779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45964.641252777779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45964.641252777779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45964.641252777779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45964.641252777779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45964.641252777779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45964.641252777779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45964.641252777779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45964.641252777779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45964.641252777779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45964.641252777779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45964.641252777779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45964.641252777779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45964.641252777779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45964.641252777779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45964.641252777779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45964.641252777779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45964.641252777779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45964.641252777779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45964.641252777779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45964.641252777779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45964.641252777779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45964.641252777779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45964.641252777779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45964.641252777779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45964.641252777779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45964.641252777779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45964.641252777779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45964.641252777779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45964.641252777779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45964.641252777779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45964.641252777779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45964.641252777779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45964.641252777779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45964.641252777779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45964.641252777779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45964.641252777779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45964.641252777779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45964.641252777779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45964.641252777779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45964.641252777779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45964.641252777779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45964.641252777779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45964.641252777779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45964.641252777779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45964.641252777779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45964.641252777779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45964.641252777779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45964.641252777779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45964.641252777779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45964.641252777779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45964.641252777779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45964.641252777779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45964.641252777779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45964.641252777779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45964.641252777779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45964.641252777779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45964.641252777779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45964.641252777779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45964.641252777779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45964.641252777779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45964.641252777779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45964.641252777779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45964.641252777779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45964.641252777779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45964.641252777779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45964.641252777779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45964.641252777779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45964.641252777779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45964.641252777779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45964.641252777779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45964.641252777779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45964.641252777779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45964.641252777779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45964.641252777779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45964.641252777779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45964.641252777779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45964.641252777779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45964.641252777779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45964.641252777779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45964.641252777779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45964.641252777779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45964.641252777779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45964.641252777779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45964.641252777779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45964.641252777779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45964.641252777779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45964.641252777779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45964.641252777779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45964.641252777779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45964.641252777779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45964.641252777779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45964.641252777779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45964.641252777779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45964.641252777779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45964.641252777779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45964.641252777779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45964.641252777779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45964.641252777779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45964.641252777779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45964.641252777779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45964.641252777779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45964.641252777779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45964.641252777779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45964.641252777779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45964.641252777779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45964.641252777779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45964.641252777779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45964.641252777779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45964.641252777779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45964.641252777779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45964.641252777779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45964.641252777779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45964.641252777779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45964.641252777779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45964.641252777779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45964.641252777779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45964.641252777779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45964.641252777779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45964.641252777779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45964.641252777779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45964.641252777779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45964.641252777779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45964.641252777779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45964.641252777779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45964.641252777779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45964.641252777779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45964.641252777779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45964.641252777779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45964.641252777779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45964.641252777779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45964.641252777779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45964.641252777779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45964.641252777779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45964.641252777779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45964.641252777779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45964.641252777779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45964.641252777779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45964.641252777779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45964.641252777779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45964.641252777779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45964.641252777779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45964.641252777779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45964.641252777779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45964.641252777779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45964.641252777779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45964.641252777779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45964.641252777779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45964.641252777779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45964.641252777779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45964.641252777779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45964.641252777779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45964.641252777779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45964.641252777779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45964.641252777779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45964.641252777779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45964.641252777779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45964.641252777779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45964.641252777779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45964.641252777779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45964.641252777779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45964.641252777779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45964.641252777779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45964.641252777779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45964.641252777779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45964.641252777779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45964.641252777779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45964.641252777779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45964.641252777779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45964.641252777779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45964.641252777779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45964.641252777779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45964.641252777779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45964.641252777779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45964.641252777779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45964.641252777779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45964.641252777779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45964.641252777779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45964.641252777779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45964.641252777779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45964.641252777779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45964.641252777779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45964.641252777779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45964.641252777779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45964.641252777779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45964.641252777779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45964.641252777779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45964.641252777779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45964.641252777779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45964.641252777779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45964.641252777779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45964.641252777779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45964.641252777779</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45964.641252777779</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45964.641252777779</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45964.641252777779</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45964.641252777779</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45964.641252777779</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45964.641252777779</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45964.641252777779</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45964.641252777779</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45964.641252777779</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45964.641252777779</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45964.641252777779</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45964.641252777779</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45964.641252777779</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45964.641252777779</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45964.641252777779</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45964.641252777779</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45964.641252777779</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45964.641252777779</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45964.641252777779</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45964.641252777779</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45964.641252777779</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45964.641252777779</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45964.641252777779</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45964.641252777779</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45964.641252777779</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45964.641252777779</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45964.641252777779</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45964.641252777779</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45964.641252777779</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45964.641252777779</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45964.641252777779</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45964.641252777779</v>
      </c>
      <c r="H365" s="158"/>
      <c r="I365" s="157" t="str">
        <f>IFERROR(VLOOKUP(D365,DB!A:F,6,0),"")</f>
        <v/>
      </c>
      <c r="J365" s="157" t="str">
        <f>IFERROR(VLOOKUP(D365,DB!A:G,7,0),"")</f>
        <v/>
      </c>
      <c r="K365" s="157"/>
      <c r="L365" s="157" t="str">
        <f>IFERROR(VLOOKUP(D365,DB!A:I,9,0),"")</f>
        <v/>
      </c>
    </row>
    <row r="366" spans="1:12" ht="15"/>
    <row r="367" spans="1:12" ht="15"/>
    <row r="368" spans="1:12"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5" ht="15"/>
    <row r="476" ht="15"/>
    <row r="478" ht="15"/>
    <row r="479" ht="15"/>
    <row r="480" ht="15"/>
    <row r="481" ht="15"/>
    <row r="483" ht="15"/>
    <row r="484" ht="15"/>
    <row r="491" ht="15"/>
    <row r="492" ht="15"/>
    <row r="493" ht="15"/>
    <row r="494" ht="15"/>
    <row r="495" ht="15"/>
    <row r="496" ht="15"/>
    <row r="499" ht="15"/>
    <row r="500" ht="15"/>
    <row r="501" ht="15"/>
    <row r="502" ht="15"/>
    <row r="503" ht="15"/>
    <row r="504" ht="15"/>
    <row r="505" ht="15"/>
    <row r="506" ht="15"/>
    <row r="507" ht="15"/>
    <row r="508" ht="15"/>
    <row r="509" ht="15"/>
    <row r="510"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6" ht="15"/>
    <row r="567" ht="15"/>
    <row r="604" ht="15"/>
    <row r="605" ht="15"/>
    <row r="606" ht="15"/>
    <row r="607" ht="15"/>
    <row r="608" ht="15"/>
    <row r="609" ht="15"/>
    <row r="610" ht="15"/>
    <row r="611" ht="15"/>
    <row r="612" ht="15"/>
    <row r="613"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4" ht="15"/>
    <row r="695" ht="15"/>
    <row r="696" ht="15"/>
    <row r="698" ht="15"/>
    <row r="699"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2" ht="15"/>
    <row r="733" ht="15"/>
    <row r="903" ht="15"/>
    <row r="904" ht="15"/>
    <row r="905" ht="15"/>
    <row r="906" ht="15"/>
    <row r="907" ht="15"/>
    <row r="908" ht="15"/>
    <row r="914" ht="15"/>
    <row r="915" ht="15"/>
    <row r="916" ht="15"/>
    <row r="917" ht="15"/>
    <row r="918" ht="15"/>
    <row r="919" ht="15"/>
    <row r="920"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1" ht="15"/>
    <row r="972" ht="15"/>
    <row r="978" ht="15"/>
    <row r="979" ht="15"/>
    <row r="981" ht="15"/>
    <row r="982" ht="15"/>
    <row r="983" ht="15"/>
    <row r="984" ht="15"/>
    <row r="985" ht="15"/>
    <row r="986" ht="15"/>
    <row r="987" ht="15"/>
    <row r="989" ht="15"/>
    <row r="990" ht="15"/>
    <row r="991"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60" ht="15"/>
    <row r="1061" ht="15"/>
    <row r="1062" ht="15"/>
    <row r="1063" ht="15"/>
    <row r="1064" ht="15"/>
    <row r="1065" ht="15"/>
    <row r="1066" ht="15"/>
    <row r="1067" ht="15"/>
    <row r="1068" ht="15"/>
    <row r="1069" ht="15"/>
    <row r="1070" ht="15"/>
    <row r="1071" ht="15"/>
    <row r="1072" ht="15"/>
    <row r="1073" ht="15"/>
    <row r="1075" ht="15"/>
    <row r="1076" ht="15"/>
    <row r="1077" ht="15"/>
    <row r="1078" ht="15"/>
    <row r="1079" ht="15"/>
    <row r="1080" ht="15"/>
    <row r="1081" ht="15"/>
    <row r="1082" ht="15"/>
    <row r="1083" ht="15"/>
    <row r="1084" ht="15"/>
    <row r="1085" ht="15"/>
    <row r="1086" ht="15"/>
    <row r="1089" ht="15"/>
    <row r="1090" ht="15"/>
    <row r="1091" ht="15"/>
    <row r="1092" ht="15"/>
    <row r="1093" ht="15"/>
    <row r="1094" ht="15"/>
    <row r="1095" ht="15"/>
    <row r="1097" ht="15"/>
    <row r="1098" ht="15"/>
    <row r="1099" ht="15"/>
    <row r="1100" ht="15"/>
    <row r="1101" ht="15"/>
    <row r="1102" ht="15"/>
    <row r="1103" ht="15"/>
    <row r="1104" ht="15"/>
    <row r="1105" ht="15"/>
    <row r="1106" ht="15"/>
    <row r="1107" ht="15"/>
    <row r="1109" ht="15"/>
    <row r="1110" ht="15"/>
    <row r="1111" ht="15"/>
    <row r="1112" ht="15"/>
    <row r="1113" ht="15"/>
    <row r="1114" ht="15"/>
    <row r="1115" ht="15"/>
    <row r="1116" ht="15"/>
    <row r="1117" ht="15"/>
    <row r="1118" ht="15"/>
    <row r="1126" ht="15"/>
    <row r="1127" ht="15"/>
    <row r="1130" ht="15"/>
    <row r="1131" ht="15"/>
    <row r="1132" ht="15"/>
    <row r="1133" ht="15"/>
    <row r="1134" ht="15"/>
    <row r="1135" ht="15"/>
    <row r="1136" ht="15"/>
    <row r="1137" ht="15"/>
    <row r="1140" ht="15"/>
    <row r="1141" ht="15"/>
    <row r="1142" ht="15"/>
    <row r="1143" ht="15"/>
    <row r="1144" ht="15"/>
    <row r="1145" ht="15"/>
    <row r="1146" ht="15"/>
    <row r="1147" ht="15"/>
    <row r="1148" ht="15"/>
    <row r="1149" ht="15"/>
    <row r="1150" ht="15"/>
    <row r="1151" ht="15"/>
    <row r="1153" ht="15"/>
    <row r="1154" ht="15"/>
    <row r="1155" ht="15"/>
    <row r="1158" ht="15"/>
    <row r="1160" ht="15"/>
    <row r="1162" ht="15"/>
    <row r="1165" ht="15"/>
    <row r="1166" ht="15"/>
    <row r="1167" ht="15"/>
    <row r="1169" ht="15"/>
    <row r="1171" ht="15"/>
    <row r="1172" ht="15"/>
    <row r="1173" ht="15"/>
    <row r="1174" ht="15"/>
    <row r="1175" ht="15"/>
    <row r="1177" ht="15"/>
    <row r="1178" ht="15"/>
    <row r="1179" ht="15"/>
    <row r="1180" ht="15"/>
    <row r="1182" ht="15"/>
    <row r="1184" ht="15"/>
    <row r="1185" ht="15"/>
    <row r="1187" ht="15"/>
    <row r="1188" ht="15"/>
    <row r="1189" ht="15"/>
    <row r="1190" ht="15"/>
    <row r="1192" ht="15"/>
    <row r="1194" ht="15"/>
    <row r="1195" ht="15"/>
    <row r="1196" ht="15"/>
    <row r="1197" ht="15"/>
    <row r="1199" ht="15"/>
    <row r="1200" ht="15"/>
    <row r="1201" ht="15"/>
    <row r="1202" ht="15"/>
    <row r="1203" ht="15"/>
    <row r="1204" ht="15"/>
    <row r="1205" ht="15"/>
    <row r="1208" ht="15"/>
    <row r="1210" ht="15"/>
    <row r="1211" ht="15"/>
    <row r="1212" ht="15"/>
    <row r="1213" ht="15"/>
    <row r="1214" ht="15"/>
    <row r="1215" ht="15"/>
    <row r="1216" ht="15"/>
    <row r="1217" ht="15"/>
    <row r="1220" ht="15"/>
    <row r="1221" ht="15"/>
    <row r="1223" ht="15"/>
    <row r="1225" ht="15"/>
    <row r="1226" ht="15"/>
    <row r="1227" ht="15"/>
    <row r="1228" ht="15"/>
    <row r="1229" ht="15"/>
    <row r="1233" ht="15"/>
    <row r="1234" ht="15"/>
    <row r="1236" ht="15"/>
    <row r="1237" ht="15"/>
    <row r="1240" ht="15"/>
    <row r="1241" ht="15"/>
    <row r="1245" ht="15"/>
    <row r="1252" ht="15"/>
    <row r="1254" ht="15"/>
    <row r="1255" ht="15"/>
    <row r="1256" ht="15"/>
    <row r="1263" ht="15"/>
    <row r="1264" ht="15"/>
    <row r="1267" ht="15"/>
    <row r="1268" ht="15"/>
  </sheetData>
  <dataValidations count="2">
    <dataValidation allowBlank="1" showInputMessage="1" showErrorMessage="1" sqref="E1" xr:uid="{920C6338-E771-4DAE-8C89-92A9093EA4DE}"/>
    <dataValidation type="list" allowBlank="1" showInputMessage="1" showErrorMessage="1" sqref="E13:E365 E2:E1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
  <sheetViews>
    <sheetView workbookViewId="0">
      <selection activeCell="K6" sqref="K6"/>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39138</v>
      </c>
      <c r="B2" s="169" t="str">
        <f>IFERROR(VLOOKUP(D2,DB!A:K,11,0),"")</f>
        <v>R6</v>
      </c>
      <c r="C2" s="170">
        <v>1</v>
      </c>
      <c r="D2" s="169" t="s">
        <v>29382</v>
      </c>
      <c r="E2" s="102" t="s">
        <v>39021</v>
      </c>
      <c r="F2" s="171">
        <v>45964.581122685187</v>
      </c>
      <c r="G2" s="115">
        <f t="shared" ref="G2:G13" ca="1" si="0">IFERROR(NOW()-F2,"-")</f>
        <v>6.0130092591862194E-2</v>
      </c>
      <c r="H2" s="171">
        <v>45964.575462962966</v>
      </c>
      <c r="I2" s="169" t="str">
        <f>IFERROR(VLOOKUP(D2,DB!A:F,6,0),"")</f>
        <v>SCECO</v>
      </c>
      <c r="J2" s="169" t="str">
        <f>IFERROR(VLOOKUP(D2,DB!A:G,7,0),"")</f>
        <v>Dead</v>
      </c>
      <c r="K2" s="172" t="s">
        <v>39139</v>
      </c>
      <c r="L2" s="173" t="str">
        <f>IFERROR(VLOOKUP(D2,DB!A:I,9,0),"")</f>
        <v>Latis</v>
      </c>
    </row>
    <row r="3" spans="1:16383" ht="31.5" customHeight="1">
      <c r="A3" s="168"/>
      <c r="B3" s="169" t="str">
        <f>IFERROR(VLOOKUP(D3,DB!A:K,11,0),"")</f>
        <v/>
      </c>
      <c r="C3" s="170"/>
      <c r="D3" s="169"/>
      <c r="E3" s="102"/>
      <c r="F3" s="171"/>
      <c r="G3" s="115">
        <f t="shared" ca="1" si="0"/>
        <v>45964.641252777779</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45964.641252777779</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45964.641252777779</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45964.641252777779</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45964.641252777779</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45964.641252777779</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45964.641252777779</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45964.641252777779</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45964.641252777779</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45964.641252777779</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45964.641252777779</v>
      </c>
      <c r="H13" s="171"/>
      <c r="I13" s="169" t="str">
        <f>IFERROR(VLOOKUP(D13,DB!A:F,6,0),"")</f>
        <v/>
      </c>
      <c r="J13" s="169" t="str">
        <f>IFERROR(VLOOKUP(D13,DB!A:G,7,0),"")</f>
        <v/>
      </c>
      <c r="K13" s="172"/>
      <c r="L13" s="173" t="str">
        <f>IFERROR(VLOOKUP(D13,DB!A:I,9,0),"")</f>
        <v/>
      </c>
    </row>
    <row r="14" spans="1:16383" ht="31.5" customHeight="1">
      <c r="A14" s="103"/>
      <c r="B14" s="102" t="str">
        <f>IFERROR(VLOOKUP(D14,DB!A:K,11,0),"")</f>
        <v/>
      </c>
      <c r="C14" s="104"/>
      <c r="D14" s="102"/>
      <c r="E14" s="105"/>
      <c r="F14" s="106"/>
      <c r="G14" s="76">
        <f ca="1">IFERROR(NOW()-F14,"-")</f>
        <v>45964.641252777779</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45964.641252777779</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45964.641252777779</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45964.641252777779</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45964.641252777779</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45964.641252777779</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45964.641252777779</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45964.641252777779</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45964.641252777779</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45964.641252777779</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45964.641252777779</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45964.641252777779</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45964.641252777779</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45964.641252777779</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45964.641252777779</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45964.641252777779</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45964.641252777779</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45964.641252777779</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45964.641252777779</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45964.641252777779</v>
      </c>
      <c r="H33" s="106"/>
      <c r="I33" s="102" t="str">
        <f>IFERROR(VLOOKUP(D33,DB!A:F,6,0),"")</f>
        <v/>
      </c>
      <c r="J33" s="101" t="str">
        <f>IFERROR(VLOOKUP(D33,DB!A:G,7,0),"")</f>
        <v/>
      </c>
      <c r="K33" s="107"/>
      <c r="L33" s="108" t="str">
        <f>IFERROR(VLOOKUP(D33,DB!A:I,9,0),"")</f>
        <v/>
      </c>
    </row>
  </sheetData>
  <dataValidations count="2">
    <dataValidation allowBlank="1" showInputMessage="1" showErrorMessage="1" sqref="E1" xr:uid="{380493DB-286A-4683-AF55-C78F04945A49}"/>
    <dataValidation type="list" allowBlank="1" showInputMessage="1" showErrorMessage="1" sqref="E2:E3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2025-11-03T12:25:28Z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